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abelle1" sheetId="1" r:id="rId1"/>
  </sheets>
  <calcPr calcId="114210"/>
</workbook>
</file>

<file path=xl/calcChain.xml><?xml version="1.0" encoding="utf-8"?>
<calcChain xmlns="http://schemas.openxmlformats.org/spreadsheetml/2006/main">
  <c r="K8" i="1"/>
  <c r="I8"/>
  <c r="G8"/>
  <c r="E8"/>
  <c r="C8"/>
  <c r="K7"/>
  <c r="I7"/>
  <c r="G7"/>
  <c r="E7"/>
  <c r="C7"/>
  <c r="K6"/>
  <c r="I6"/>
  <c r="G6"/>
  <c r="E6"/>
  <c r="C6"/>
  <c r="K5"/>
  <c r="I5"/>
  <c r="G5"/>
  <c r="E5"/>
  <c r="C5"/>
  <c r="K4"/>
  <c r="I4"/>
  <c r="G4"/>
  <c r="E4"/>
  <c r="C4"/>
  <c r="M3"/>
  <c r="K3"/>
  <c r="I3"/>
  <c r="G3"/>
  <c r="E3"/>
  <c r="C3"/>
</calcChain>
</file>

<file path=xl/sharedStrings.xml><?xml version="1.0" encoding="utf-8"?>
<sst xmlns="http://schemas.openxmlformats.org/spreadsheetml/2006/main" count="50" uniqueCount="39">
  <si>
    <t>Haushaltsbuch</t>
  </si>
  <si>
    <t>Auswertung</t>
  </si>
  <si>
    <t>Aquarium</t>
  </si>
  <si>
    <t>Einnahmen</t>
  </si>
  <si>
    <t>Haushalt</t>
  </si>
  <si>
    <t>Lotto</t>
  </si>
  <si>
    <t>Strom</t>
  </si>
  <si>
    <t>Friedhof</t>
  </si>
  <si>
    <t>Auto</t>
  </si>
  <si>
    <t>Gasthaus</t>
  </si>
  <si>
    <t>Hotels</t>
  </si>
  <si>
    <t>Mobilität</t>
  </si>
  <si>
    <t>Telefon</t>
  </si>
  <si>
    <t>Beerdigungen</t>
  </si>
  <si>
    <t>Gebühren</t>
  </si>
  <si>
    <t>Kleidung</t>
  </si>
  <si>
    <t>Raten</t>
  </si>
  <si>
    <t>Versicherungen</t>
  </si>
  <si>
    <t>Blumen</t>
  </si>
  <si>
    <t>Geschenke</t>
  </si>
  <si>
    <t>Körperpflege</t>
  </si>
  <si>
    <t>Reinigungsmittel</t>
  </si>
  <si>
    <t>Wohnen</t>
  </si>
  <si>
    <t>Computer</t>
  </si>
  <si>
    <t>Gesundheit</t>
  </si>
  <si>
    <t>Kultur/Bildung</t>
  </si>
  <si>
    <t>Sport</t>
  </si>
  <si>
    <t>Zeitung</t>
  </si>
  <si>
    <t>Drogerieartikel</t>
  </si>
  <si>
    <t>Getränke</t>
  </si>
  <si>
    <t>Lebensmittel</t>
  </si>
  <si>
    <t>Steuer</t>
  </si>
  <si>
    <t>Zinsen</t>
  </si>
  <si>
    <t>Datum</t>
  </si>
  <si>
    <t>Betrag</t>
  </si>
  <si>
    <t>An wen?</t>
  </si>
  <si>
    <t>Wofür?</t>
  </si>
  <si>
    <t>Kategorie</t>
  </si>
  <si>
    <t>Summe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</si>
</sst>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1038225</xdr:colOff>
      <xdr:row>86</xdr:row>
      <xdr:rowOff>0</xdr:rowOff>
    </xdr:from>
    <xdr:to>
      <xdr:col>1</xdr:col>
      <xdr:colOff>1085850</xdr:colOff>
      <xdr:row>86</xdr:row>
      <xdr:rowOff>9525</xdr:rowOff>
    </xdr:to>
    <xdr:pic>
      <xdr:nvPicPr>
        <xdr:cNvPr id="1025" name="https://www.ligabank.de/banking-private/resource/xhtml-filler?rzbk=4163&amp;rzid=XC&amp;style=bvr20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3973175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1038225</xdr:colOff>
      <xdr:row>87</xdr:row>
      <xdr:rowOff>0</xdr:rowOff>
    </xdr:from>
    <xdr:to>
      <xdr:col>1</xdr:col>
      <xdr:colOff>1085850</xdr:colOff>
      <xdr:row>87</xdr:row>
      <xdr:rowOff>9525</xdr:rowOff>
    </xdr:to>
    <xdr:pic>
      <xdr:nvPicPr>
        <xdr:cNvPr id="1026" name="https://www.ligabank.de/banking-private/resource/xhtml-filler?rzbk=4163&amp;rzid=XC&amp;style=bvr20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41351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Normal="100" workbookViewId="0">
      <pane xSplit="1605" ySplit="2850" topLeftCell="B1" activePane="bottomRight"/>
      <selection pane="topRight" activeCell="B1" sqref="B1"/>
      <selection pane="bottomLeft"/>
      <selection pane="bottomRight" activeCell="I20" sqref="I20"/>
    </sheetView>
  </sheetViews>
  <sheetFormatPr baseColWidth="10" defaultColWidth="11.5703125" defaultRowHeight="12.75"/>
  <cols>
    <col min="2" max="2" width="17.5703125" customWidth="1"/>
    <col min="3" max="3" width="22.28515625" customWidth="1"/>
    <col min="4" max="4" width="22.5703125" customWidth="1"/>
    <col min="5" max="5" width="15.140625" customWidth="1"/>
    <col min="6" max="6" width="12" customWidth="1"/>
    <col min="7" max="8" width="15" customWidth="1"/>
    <col min="10" max="10" width="13.85546875" customWidth="1"/>
  </cols>
  <sheetData>
    <row r="1" spans="1:13" ht="16.5">
      <c r="A1" s="2" t="s">
        <v>0</v>
      </c>
      <c r="B1" s="2"/>
      <c r="C1" s="2"/>
      <c r="D1" s="2"/>
      <c r="E1" s="2"/>
      <c r="F1" s="2"/>
      <c r="G1" s="2"/>
      <c r="H1" s="2"/>
    </row>
    <row r="2" spans="1:13">
      <c r="G2" s="3" t="s">
        <v>1</v>
      </c>
      <c r="H2" s="3"/>
    </row>
    <row r="3" spans="1:13">
      <c r="B3" t="s">
        <v>2</v>
      </c>
      <c r="C3">
        <f>SUMIF(E11:E63475,"Aquarium",B11:B63475)</f>
        <v>50</v>
      </c>
      <c r="D3" t="s">
        <v>3</v>
      </c>
      <c r="E3">
        <f>SUMIF(E11:E63484,"Einnahmen",B11:B63484)</f>
        <v>0</v>
      </c>
      <c r="F3" t="s">
        <v>4</v>
      </c>
      <c r="G3">
        <f>SUMIF(E11:E63484,"Haushalt",B11:B63484)</f>
        <v>0</v>
      </c>
      <c r="H3" t="s">
        <v>5</v>
      </c>
      <c r="I3">
        <f>SUMIF(E11:E63484,"Lotto",B11:B63484)</f>
        <v>0</v>
      </c>
      <c r="J3" t="s">
        <v>6</v>
      </c>
      <c r="K3">
        <f>SUMIF(E11:E63484,"Strom",B11:B63484)</f>
        <v>0</v>
      </c>
      <c r="L3" t="s">
        <v>7</v>
      </c>
      <c r="M3">
        <f>SUMIF(E11:E63445,"Friedhof",B11:B63445)</f>
        <v>0</v>
      </c>
    </row>
    <row r="4" spans="1:13">
      <c r="B4" t="s">
        <v>8</v>
      </c>
      <c r="C4">
        <f>SUMIF(E11:E63484,"Auto",B11:B63484)</f>
        <v>150</v>
      </c>
      <c r="D4" t="s">
        <v>9</v>
      </c>
      <c r="E4">
        <f>SUMIF(E11:E63484,"Gasthaus",B11:B63484)</f>
        <v>500</v>
      </c>
      <c r="F4" t="s">
        <v>10</v>
      </c>
      <c r="G4">
        <f>SUMIF(E11:E63475,"Hotels",(B11:B63475))</f>
        <v>0</v>
      </c>
      <c r="H4" t="s">
        <v>11</v>
      </c>
      <c r="I4">
        <f>SUMIF(E11:E63484,"Mobilität",B11:B63484)</f>
        <v>0</v>
      </c>
      <c r="J4" t="s">
        <v>12</v>
      </c>
      <c r="K4">
        <f>SUMIF(E11:E63484,"Telefon",B11:B63484)</f>
        <v>0</v>
      </c>
    </row>
    <row r="5" spans="1:13">
      <c r="B5" t="s">
        <v>13</v>
      </c>
      <c r="C5">
        <f>SUMIF(E11:E63484,"Beerdigungen",B11:B63484)</f>
        <v>100</v>
      </c>
      <c r="D5" t="s">
        <v>14</v>
      </c>
      <c r="E5">
        <f>SUMIF(E11:E63484,"Gebühren",B11:B63484)</f>
        <v>0</v>
      </c>
      <c r="F5" t="s">
        <v>15</v>
      </c>
      <c r="G5">
        <f>SUMIF(E11:E63475,"Kleidung",B11:B63475)</f>
        <v>0</v>
      </c>
      <c r="H5" t="s">
        <v>16</v>
      </c>
      <c r="I5">
        <f>SUMIF(E11:E63484,"Raten",B11:B63484)</f>
        <v>0</v>
      </c>
      <c r="J5" t="s">
        <v>17</v>
      </c>
      <c r="K5">
        <f>SUMIF(E11:E63484,"Versicherungen",B11:B63484)</f>
        <v>1100</v>
      </c>
    </row>
    <row r="6" spans="1:13">
      <c r="B6" t="s">
        <v>18</v>
      </c>
      <c r="C6">
        <f>SUMIF(E11:E63484,"Blumen",B11:B63484)</f>
        <v>200</v>
      </c>
      <c r="D6" t="s">
        <v>19</v>
      </c>
      <c r="E6">
        <f>SUMIF(E11:E63484,"Geschenke",B11:B63484)</f>
        <v>0</v>
      </c>
      <c r="F6" t="s">
        <v>20</v>
      </c>
      <c r="G6">
        <f>SUMIF(E11:E63475,"Körperpflege",B11:B63475)</f>
        <v>0</v>
      </c>
      <c r="H6" t="s">
        <v>21</v>
      </c>
      <c r="I6">
        <f>SUMIF(E11:E63465,"Reinigungsmittel",B11:B63465)</f>
        <v>0</v>
      </c>
      <c r="J6" t="s">
        <v>22</v>
      </c>
      <c r="K6">
        <f>SUMIF(E11:E63484,"Wohnen",B11:B63484)</f>
        <v>800</v>
      </c>
    </row>
    <row r="7" spans="1:13">
      <c r="B7" t="s">
        <v>23</v>
      </c>
      <c r="C7">
        <f>SUMIF(E11:E63475,"Computer",B11:B63475)</f>
        <v>300</v>
      </c>
      <c r="D7" t="s">
        <v>24</v>
      </c>
      <c r="E7">
        <f>SUMIF(E11:E63484,"Gesundheit",B11:B63484)</f>
        <v>700</v>
      </c>
      <c r="F7" t="s">
        <v>25</v>
      </c>
      <c r="G7">
        <f>SUMIF(E11:E45484,"Kultur/Bildung",B11:B45484)</f>
        <v>0</v>
      </c>
      <c r="H7" t="s">
        <v>26</v>
      </c>
      <c r="I7">
        <f>SUMIF(E11:E63465,"Sport",B11:B63465)</f>
        <v>0</v>
      </c>
      <c r="J7" t="s">
        <v>27</v>
      </c>
      <c r="K7">
        <f>SUMIF(E11:E63484,"Zeitung",B11:B63484)</f>
        <v>0</v>
      </c>
    </row>
    <row r="8" spans="1:13">
      <c r="B8" t="s">
        <v>28</v>
      </c>
      <c r="C8">
        <f>SUMIF(E11:E63484,"Drogerieartikel",B11:B63484)</f>
        <v>0</v>
      </c>
      <c r="D8" t="s">
        <v>29</v>
      </c>
      <c r="E8">
        <f>SUMIF(E11:E63484,"Getränke",B11:B63484)</f>
        <v>0</v>
      </c>
      <c r="F8" t="s">
        <v>30</v>
      </c>
      <c r="G8">
        <f>SUMIF(E11:E63484,"Lebensmittel",B11:B63484)</f>
        <v>600</v>
      </c>
      <c r="H8" t="s">
        <v>31</v>
      </c>
      <c r="I8">
        <f>SUMIF(E11:E5865,"Steuer",B11:B63465)</f>
        <v>0</v>
      </c>
      <c r="J8" t="s">
        <v>32</v>
      </c>
      <c r="K8">
        <f>SUMIF(E11:E63475,"Zinsen",(B11:B63475))</f>
        <v>0</v>
      </c>
    </row>
    <row r="10" spans="1:13">
      <c r="A10" s="1" t="s">
        <v>33</v>
      </c>
      <c r="B10" s="1" t="s">
        <v>34</v>
      </c>
      <c r="C10" s="1" t="s">
        <v>35</v>
      </c>
      <c r="D10" s="1" t="s">
        <v>36</v>
      </c>
      <c r="E10" s="1" t="s">
        <v>37</v>
      </c>
      <c r="G10" s="1" t="s">
        <v>37</v>
      </c>
      <c r="H10" s="1" t="s">
        <v>38</v>
      </c>
    </row>
    <row r="11" spans="1:13">
      <c r="B11">
        <v>50</v>
      </c>
      <c r="E11" t="s">
        <v>2</v>
      </c>
    </row>
    <row r="12" spans="1:13">
      <c r="B12">
        <v>150</v>
      </c>
      <c r="E12" t="s">
        <v>8</v>
      </c>
    </row>
    <row r="13" spans="1:13">
      <c r="B13">
        <v>100</v>
      </c>
      <c r="E13" t="s">
        <v>13</v>
      </c>
    </row>
    <row r="14" spans="1:13">
      <c r="B14">
        <v>200</v>
      </c>
      <c r="E14" t="s">
        <v>18</v>
      </c>
    </row>
    <row r="15" spans="1:13">
      <c r="B15">
        <v>300</v>
      </c>
      <c r="E15" t="s">
        <v>23</v>
      </c>
    </row>
    <row r="16" spans="1:13">
      <c r="B16">
        <v>500</v>
      </c>
      <c r="E16" t="s">
        <v>9</v>
      </c>
    </row>
    <row r="17" spans="2:5">
      <c r="B17">
        <v>600</v>
      </c>
      <c r="E17" t="s">
        <v>30</v>
      </c>
    </row>
    <row r="18" spans="2:5">
      <c r="B18">
        <v>800</v>
      </c>
      <c r="E18" t="s">
        <v>22</v>
      </c>
    </row>
    <row r="19" spans="2:5">
      <c r="B19">
        <v>1100</v>
      </c>
      <c r="E19" t="s">
        <v>17</v>
      </c>
    </row>
    <row r="20" spans="2:5">
      <c r="B20">
        <v>700</v>
      </c>
      <c r="E20" t="s">
        <v>24</v>
      </c>
    </row>
  </sheetData>
  <mergeCells count="2">
    <mergeCell ref="A1:H1"/>
    <mergeCell ref="G2:H2"/>
  </mergeCells>
  <phoneticPr fontId="0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2132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HD</cp:lastModifiedBy>
  <cp:revision>304</cp:revision>
  <dcterms:created xsi:type="dcterms:W3CDTF">2020-02-03T19:43:05Z</dcterms:created>
  <dcterms:modified xsi:type="dcterms:W3CDTF">2020-10-19T16:30:13Z</dcterms:modified>
  <dc:language>de-DE</dc:language>
</cp:coreProperties>
</file>