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n92993.SCBDE\OneDrive - Santander Office 365\Hr Schmidt to do\"/>
    </mc:Choice>
  </mc:AlternateContent>
  <bookViews>
    <workbookView xWindow="0" yWindow="0" windowWidth="23040" windowHeight="9020" tabRatio="847" activeTab="6"/>
  </bookViews>
  <sheets>
    <sheet name="Ivanov" sheetId="50" r:id="rId1"/>
    <sheet name="Jahnke" sheetId="49" r:id="rId2"/>
    <sheet name="Krausse" sheetId="48" r:id="rId3"/>
    <sheet name="Schmidt" sheetId="47" r:id="rId4"/>
    <sheet name="Thurau" sheetId="46" r:id="rId5"/>
    <sheet name="Start" sheetId="44" r:id="rId6"/>
    <sheet name="Januar" sheetId="32" r:id="rId7"/>
    <sheet name="Februar" sheetId="38" r:id="rId8"/>
    <sheet name="März" sheetId="37" r:id="rId9"/>
    <sheet name="April" sheetId="36" r:id="rId10"/>
    <sheet name="Mai" sheetId="35" r:id="rId11"/>
    <sheet name="Juni" sheetId="34" r:id="rId12"/>
    <sheet name="Juli" sheetId="33" r:id="rId13"/>
    <sheet name="August" sheetId="39" r:id="rId14"/>
    <sheet name="September" sheetId="40" r:id="rId15"/>
    <sheet name="Oktober" sheetId="41" r:id="rId16"/>
    <sheet name="November" sheetId="42" r:id="rId17"/>
    <sheet name="Dezember" sheetId="43" r:id="rId18"/>
    <sheet name="kum. Statistik" sheetId="9" state="hidden" r:id="rId19"/>
    <sheet name="Ablage Archiv Wöchentlich" sheetId="45" state="hidden" r:id="rId20"/>
  </sheets>
  <definedNames>
    <definedName name="_xlnm.Print_Area" localSheetId="9">April!$A$2:$AB$15</definedName>
    <definedName name="_xlnm.Print_Area" localSheetId="12">Juli!$A$2:$AB$15</definedName>
    <definedName name="_xlnm.Print_Area" localSheetId="11">Juni!$A$2:$AB$15</definedName>
    <definedName name="_xlnm.Print_Area" localSheetId="10">Mai!$A$2:$AB$15</definedName>
    <definedName name="_xlnm.Print_Area" localSheetId="8">März!$A$2:$AB$15</definedName>
    <definedName name="Z_F8473B0F_2D95_4D2C_9A3F_D9A032D93F89_.wvu.PrintArea" localSheetId="9" hidden="1">April!$A$2:$AB$15</definedName>
    <definedName name="Z_F8473B0F_2D95_4D2C_9A3F_D9A032D93F89_.wvu.PrintArea" localSheetId="7" hidden="1">Februar!#REF!</definedName>
    <definedName name="Z_F8473B0F_2D95_4D2C_9A3F_D9A032D93F89_.wvu.PrintArea" localSheetId="6" hidden="1">Januar!#REF!</definedName>
    <definedName name="Z_F8473B0F_2D95_4D2C_9A3F_D9A032D93F89_.wvu.PrintArea" localSheetId="12" hidden="1">Juli!$A$2:$AB$15</definedName>
    <definedName name="Z_F8473B0F_2D95_4D2C_9A3F_D9A032D93F89_.wvu.PrintArea" localSheetId="11" hidden="1">Juni!$A$2:$AB$15</definedName>
    <definedName name="Z_F8473B0F_2D95_4D2C_9A3F_D9A032D93F89_.wvu.PrintArea" localSheetId="18" hidden="1">'kum. Statistik'!#REF!</definedName>
    <definedName name="Z_F8473B0F_2D95_4D2C_9A3F_D9A032D93F89_.wvu.PrintArea" localSheetId="10" hidden="1">Mai!$A$2:$AB$15</definedName>
    <definedName name="Z_F8473B0F_2D95_4D2C_9A3F_D9A032D93F89_.wvu.PrintArea" localSheetId="8" hidden="1">März!$A$2:$AB$15</definedName>
    <definedName name="Z_F8473B0F_2D95_4D2C_9A3F_D9A032D93F89_.wvu.Rows" localSheetId="9" hidden="1">April!$18:$19</definedName>
    <definedName name="Z_F8473B0F_2D95_4D2C_9A3F_D9A032D93F89_.wvu.Rows" localSheetId="7" hidden="1">Februar!#REF!</definedName>
    <definedName name="Z_F8473B0F_2D95_4D2C_9A3F_D9A032D93F89_.wvu.Rows" localSheetId="6" hidden="1">Januar!$19:$20</definedName>
    <definedName name="Z_F8473B0F_2D95_4D2C_9A3F_D9A032D93F89_.wvu.Rows" localSheetId="12" hidden="1">Juli!$18:$19</definedName>
    <definedName name="Z_F8473B0F_2D95_4D2C_9A3F_D9A032D93F89_.wvu.Rows" localSheetId="11" hidden="1">Juni!$18:$19</definedName>
    <definedName name="Z_F8473B0F_2D95_4D2C_9A3F_D9A032D93F89_.wvu.Rows" localSheetId="10" hidden="1">Mai!$18:$19</definedName>
    <definedName name="Z_F8473B0F_2D95_4D2C_9A3F_D9A032D93F89_.wvu.Rows" localSheetId="8" hidden="1">März!$18:$19</definedName>
  </definedNames>
  <calcPr calcId="152511"/>
  <customWorkbookViews>
    <customWorkbookView name="ISKREN IVANOV - Persönliche Ansicht" guid="{F8473B0F-2D95-4D2C-9A3F-D9A032D93F89}" mergeInterval="0" personalView="1" maximized="1" windowWidth="1276" windowHeight="799" tabRatio="87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43" l="1"/>
  <c r="H3" i="43"/>
  <c r="G3" i="43"/>
  <c r="F3" i="43"/>
  <c r="E3" i="43"/>
  <c r="D3" i="43"/>
  <c r="E2" i="43"/>
  <c r="B2" i="43"/>
  <c r="A2" i="43"/>
  <c r="A4" i="42"/>
  <c r="H3" i="42"/>
  <c r="G3" i="42"/>
  <c r="F3" i="42"/>
  <c r="E3" i="42"/>
  <c r="D3" i="42"/>
  <c r="E2" i="42"/>
  <c r="A2" i="42"/>
  <c r="B2" i="42" s="1"/>
  <c r="A4" i="41"/>
  <c r="H3" i="41"/>
  <c r="G3" i="41"/>
  <c r="F3" i="41"/>
  <c r="E3" i="41"/>
  <c r="D3" i="41"/>
  <c r="E2" i="41"/>
  <c r="B2" i="41"/>
  <c r="A2" i="41"/>
  <c r="A4" i="40"/>
  <c r="H3" i="40"/>
  <c r="G3" i="40"/>
  <c r="F3" i="40"/>
  <c r="E3" i="40"/>
  <c r="D3" i="40"/>
  <c r="E2" i="40"/>
  <c r="B2" i="40"/>
  <c r="A2" i="40"/>
  <c r="A4" i="39"/>
  <c r="H3" i="39"/>
  <c r="G3" i="39"/>
  <c r="F3" i="39"/>
  <c r="E3" i="39"/>
  <c r="D3" i="39"/>
  <c r="E2" i="39"/>
  <c r="A2" i="39"/>
  <c r="B2" i="39" s="1"/>
  <c r="A4" i="33"/>
  <c r="H3" i="33"/>
  <c r="G3" i="33"/>
  <c r="F3" i="33"/>
  <c r="E3" i="33"/>
  <c r="D3" i="33"/>
  <c r="E2" i="33"/>
  <c r="B2" i="33"/>
  <c r="A2" i="33"/>
  <c r="A4" i="34"/>
  <c r="H3" i="34"/>
  <c r="G3" i="34"/>
  <c r="F3" i="34"/>
  <c r="E3" i="34"/>
  <c r="D3" i="34"/>
  <c r="E2" i="34"/>
  <c r="A2" i="34"/>
  <c r="B2" i="34" s="1"/>
  <c r="A4" i="35"/>
  <c r="H3" i="35"/>
  <c r="G3" i="35"/>
  <c r="F3" i="35"/>
  <c r="E3" i="35"/>
  <c r="D3" i="35"/>
  <c r="E2" i="35"/>
  <c r="A2" i="35"/>
  <c r="B2" i="35" s="1"/>
  <c r="A4" i="36"/>
  <c r="H3" i="36"/>
  <c r="G3" i="36"/>
  <c r="F3" i="36"/>
  <c r="E3" i="36"/>
  <c r="D3" i="36"/>
  <c r="E2" i="36"/>
  <c r="A2" i="36"/>
  <c r="B2" i="36" s="1"/>
  <c r="A4" i="37"/>
  <c r="H3" i="37"/>
  <c r="G3" i="37"/>
  <c r="F3" i="37"/>
  <c r="E3" i="37"/>
  <c r="D3" i="37"/>
  <c r="E2" i="37"/>
  <c r="B2" i="37"/>
  <c r="A2" i="37"/>
  <c r="A4" i="38"/>
  <c r="H3" i="38"/>
  <c r="G3" i="38"/>
  <c r="F3" i="38"/>
  <c r="E3" i="38"/>
  <c r="D3" i="38"/>
  <c r="E2" i="38"/>
  <c r="B2" i="38"/>
  <c r="A2" i="38"/>
  <c r="E21" i="47"/>
  <c r="D21" i="47"/>
  <c r="E20" i="47"/>
  <c r="D20" i="47"/>
  <c r="E19" i="47"/>
  <c r="D19" i="47"/>
  <c r="E18" i="47"/>
  <c r="D18" i="47"/>
  <c r="E17" i="47"/>
  <c r="D17" i="47"/>
  <c r="E16" i="47"/>
  <c r="D16" i="47"/>
  <c r="E15" i="47"/>
  <c r="D15" i="47"/>
  <c r="E14" i="47"/>
  <c r="D14" i="47"/>
  <c r="E13" i="47"/>
  <c r="D13" i="47"/>
  <c r="E12" i="47"/>
  <c r="D12" i="47"/>
  <c r="E11" i="47"/>
  <c r="D11" i="47"/>
  <c r="E10" i="47"/>
  <c r="D10" i="47"/>
  <c r="E9" i="47"/>
  <c r="D9" i="47"/>
  <c r="E8" i="47"/>
  <c r="D8" i="47"/>
  <c r="E7" i="47"/>
  <c r="D7" i="47"/>
  <c r="E6" i="47"/>
  <c r="D6" i="47"/>
  <c r="E5" i="47"/>
  <c r="D5" i="47"/>
  <c r="E4" i="47"/>
  <c r="D4" i="47"/>
  <c r="E3" i="47"/>
  <c r="D3" i="47"/>
  <c r="E2" i="47"/>
  <c r="D2" i="47"/>
  <c r="A4" i="32"/>
  <c r="H3" i="32"/>
  <c r="G3" i="32"/>
  <c r="F3" i="32"/>
  <c r="E3" i="32"/>
  <c r="D3" i="32"/>
  <c r="E2" i="32"/>
  <c r="A2" i="32"/>
  <c r="B2" i="32" s="1"/>
  <c r="A5" i="43" l="1"/>
  <c r="B4" i="43"/>
  <c r="I4" i="43"/>
  <c r="C4" i="43"/>
  <c r="A5" i="42"/>
  <c r="C4" i="42"/>
  <c r="B4" i="42"/>
  <c r="I4" i="42"/>
  <c r="I4" i="41"/>
  <c r="A5" i="41"/>
  <c r="C4" i="41"/>
  <c r="B4" i="41"/>
  <c r="A5" i="40"/>
  <c r="B4" i="40"/>
  <c r="I4" i="40"/>
  <c r="C4" i="40"/>
  <c r="I4" i="39"/>
  <c r="A5" i="39"/>
  <c r="C4" i="39"/>
  <c r="B4" i="39"/>
  <c r="A5" i="33"/>
  <c r="C4" i="33"/>
  <c r="B4" i="33"/>
  <c r="I4" i="33"/>
  <c r="A5" i="34"/>
  <c r="I4" i="34"/>
  <c r="B4" i="34"/>
  <c r="C4" i="34"/>
  <c r="A5" i="35"/>
  <c r="B4" i="35"/>
  <c r="I4" i="35"/>
  <c r="C4" i="35"/>
  <c r="A5" i="36"/>
  <c r="B4" i="36"/>
  <c r="I4" i="36"/>
  <c r="C4" i="36"/>
  <c r="A5" i="37"/>
  <c r="C4" i="37"/>
  <c r="B4" i="37"/>
  <c r="I4" i="37"/>
  <c r="A5" i="38"/>
  <c r="B4" i="38"/>
  <c r="I4" i="38"/>
  <c r="C4" i="38"/>
  <c r="I4" i="32"/>
  <c r="K4" i="32" s="1"/>
  <c r="C4" i="32"/>
  <c r="A5" i="32"/>
  <c r="B4" i="32"/>
  <c r="K4" i="43" l="1"/>
  <c r="J4" i="43"/>
  <c r="B5" i="43"/>
  <c r="A6" i="43"/>
  <c r="C5" i="43"/>
  <c r="I5" i="43"/>
  <c r="K4" i="42"/>
  <c r="J4" i="42"/>
  <c r="A6" i="42"/>
  <c r="I5" i="42"/>
  <c r="B5" i="42"/>
  <c r="C5" i="42"/>
  <c r="B5" i="41"/>
  <c r="A6" i="41"/>
  <c r="I5" i="41"/>
  <c r="C5" i="41"/>
  <c r="K4" i="41"/>
  <c r="J4" i="41"/>
  <c r="B5" i="40"/>
  <c r="A6" i="40"/>
  <c r="C5" i="40"/>
  <c r="I5" i="40"/>
  <c r="K4" i="40"/>
  <c r="J4" i="40"/>
  <c r="B5" i="39"/>
  <c r="I5" i="39"/>
  <c r="C5" i="39"/>
  <c r="A6" i="39"/>
  <c r="J4" i="39"/>
  <c r="K4" i="39"/>
  <c r="K4" i="33"/>
  <c r="J4" i="33"/>
  <c r="B5" i="33"/>
  <c r="C5" i="33"/>
  <c r="A6" i="33"/>
  <c r="I5" i="33"/>
  <c r="K4" i="34"/>
  <c r="J4" i="34"/>
  <c r="A6" i="34"/>
  <c r="C5" i="34"/>
  <c r="B5" i="34"/>
  <c r="I5" i="34"/>
  <c r="K4" i="35"/>
  <c r="J4" i="35"/>
  <c r="A6" i="35"/>
  <c r="I5" i="35"/>
  <c r="C5" i="35"/>
  <c r="B5" i="35"/>
  <c r="K4" i="36"/>
  <c r="J4" i="36"/>
  <c r="B5" i="36"/>
  <c r="A6" i="36"/>
  <c r="C5" i="36"/>
  <c r="I5" i="36"/>
  <c r="K4" i="37"/>
  <c r="J4" i="37"/>
  <c r="B5" i="37"/>
  <c r="C5" i="37"/>
  <c r="A6" i="37"/>
  <c r="I5" i="37"/>
  <c r="K4" i="38"/>
  <c r="J4" i="38"/>
  <c r="B5" i="38"/>
  <c r="A6" i="38"/>
  <c r="I5" i="38"/>
  <c r="C5" i="38"/>
  <c r="I5" i="32"/>
  <c r="K5" i="32" s="1"/>
  <c r="C5" i="32"/>
  <c r="A6" i="32"/>
  <c r="B5" i="32"/>
  <c r="C25" i="44"/>
  <c r="A25" i="44" s="1"/>
  <c r="C24" i="44"/>
  <c r="A24" i="44" s="1"/>
  <c r="L4" i="43" s="1"/>
  <c r="C23" i="44"/>
  <c r="A23" i="44" s="1"/>
  <c r="C22" i="44"/>
  <c r="A22" i="44" s="1"/>
  <c r="C21" i="44"/>
  <c r="A21" i="44" s="1"/>
  <c r="C18" i="44"/>
  <c r="D25" i="44"/>
  <c r="D24" i="44"/>
  <c r="D23" i="44"/>
  <c r="D22" i="44"/>
  <c r="D21" i="44"/>
  <c r="L4" i="36" l="1"/>
  <c r="L4" i="37"/>
  <c r="L4" i="35"/>
  <c r="L4" i="38"/>
  <c r="L4" i="33"/>
  <c r="L4" i="34"/>
  <c r="L4" i="41"/>
  <c r="L4" i="39"/>
  <c r="L4" i="40"/>
  <c r="L4" i="42"/>
  <c r="L5" i="43"/>
  <c r="K5" i="43"/>
  <c r="J5" i="43"/>
  <c r="C6" i="43"/>
  <c r="I6" i="43"/>
  <c r="B6" i="43"/>
  <c r="A7" i="43"/>
  <c r="L5" i="42"/>
  <c r="J5" i="42"/>
  <c r="K5" i="42"/>
  <c r="B6" i="42"/>
  <c r="A7" i="42"/>
  <c r="I6" i="42"/>
  <c r="C6" i="42"/>
  <c r="C6" i="41"/>
  <c r="B6" i="41"/>
  <c r="A7" i="41"/>
  <c r="I6" i="41"/>
  <c r="K5" i="41"/>
  <c r="L5" i="41"/>
  <c r="J5" i="41"/>
  <c r="L5" i="40"/>
  <c r="K5" i="40"/>
  <c r="J5" i="40"/>
  <c r="C6" i="40"/>
  <c r="B6" i="40"/>
  <c r="I6" i="40"/>
  <c r="A7" i="40"/>
  <c r="B6" i="39"/>
  <c r="A7" i="39"/>
  <c r="C6" i="39"/>
  <c r="I6" i="39"/>
  <c r="K5" i="39"/>
  <c r="L5" i="39"/>
  <c r="J5" i="39"/>
  <c r="C6" i="33"/>
  <c r="B6" i="33"/>
  <c r="I6" i="33"/>
  <c r="A7" i="33"/>
  <c r="L5" i="33"/>
  <c r="K5" i="33"/>
  <c r="J5" i="33"/>
  <c r="L5" i="34"/>
  <c r="K5" i="34"/>
  <c r="J5" i="34"/>
  <c r="B6" i="34"/>
  <c r="A7" i="34"/>
  <c r="I6" i="34"/>
  <c r="C6" i="34"/>
  <c r="B6" i="35"/>
  <c r="A7" i="35"/>
  <c r="I6" i="35"/>
  <c r="C6" i="35"/>
  <c r="L5" i="35"/>
  <c r="K5" i="35"/>
  <c r="J5" i="35"/>
  <c r="L5" i="36"/>
  <c r="K5" i="36"/>
  <c r="J5" i="36"/>
  <c r="C6" i="36"/>
  <c r="B6" i="36"/>
  <c r="A7" i="36"/>
  <c r="I6" i="36"/>
  <c r="C6" i="37"/>
  <c r="B6" i="37"/>
  <c r="A7" i="37"/>
  <c r="I6" i="37"/>
  <c r="L5" i="37"/>
  <c r="K5" i="37"/>
  <c r="J5" i="37"/>
  <c r="L5" i="38"/>
  <c r="K5" i="38"/>
  <c r="J5" i="38"/>
  <c r="C6" i="38"/>
  <c r="A7" i="38"/>
  <c r="I6" i="38"/>
  <c r="B6" i="38"/>
  <c r="L5" i="32"/>
  <c r="L4" i="32"/>
  <c r="B6" i="32"/>
  <c r="A7" i="32"/>
  <c r="C6" i="32"/>
  <c r="I6" i="32"/>
  <c r="K6" i="32" s="1"/>
  <c r="D18" i="44"/>
  <c r="D17" i="44"/>
  <c r="D16" i="44"/>
  <c r="D15" i="44"/>
  <c r="D14" i="44"/>
  <c r="D13" i="44"/>
  <c r="D12" i="44"/>
  <c r="D11" i="44"/>
  <c r="D10" i="44"/>
  <c r="D9" i="44"/>
  <c r="D8" i="44"/>
  <c r="D7" i="44"/>
  <c r="D6" i="44"/>
  <c r="D5" i="44"/>
  <c r="D4" i="44"/>
  <c r="H6" i="44"/>
  <c r="H5" i="44"/>
  <c r="I7" i="43" l="1"/>
  <c r="C7" i="43"/>
  <c r="B7" i="43"/>
  <c r="A8" i="43"/>
  <c r="L6" i="43"/>
  <c r="K6" i="43"/>
  <c r="J6" i="43"/>
  <c r="L6" i="42"/>
  <c r="K6" i="42"/>
  <c r="J6" i="42"/>
  <c r="C7" i="42"/>
  <c r="B7" i="42"/>
  <c r="A8" i="42"/>
  <c r="I7" i="42"/>
  <c r="L6" i="41"/>
  <c r="K6" i="41"/>
  <c r="J6" i="41"/>
  <c r="I7" i="41"/>
  <c r="C7" i="41"/>
  <c r="B7" i="41"/>
  <c r="A8" i="41"/>
  <c r="I7" i="40"/>
  <c r="C7" i="40"/>
  <c r="B7" i="40"/>
  <c r="A8" i="40"/>
  <c r="L6" i="40"/>
  <c r="K6" i="40"/>
  <c r="J6" i="40"/>
  <c r="L6" i="39"/>
  <c r="K6" i="39"/>
  <c r="J6" i="39"/>
  <c r="A8" i="39"/>
  <c r="B7" i="39"/>
  <c r="I7" i="39"/>
  <c r="C7" i="39"/>
  <c r="I7" i="33"/>
  <c r="C7" i="33"/>
  <c r="B7" i="33"/>
  <c r="A8" i="33"/>
  <c r="L6" i="33"/>
  <c r="K6" i="33"/>
  <c r="J6" i="33"/>
  <c r="L6" i="34"/>
  <c r="K6" i="34"/>
  <c r="J6" i="34"/>
  <c r="C7" i="34"/>
  <c r="B7" i="34"/>
  <c r="I7" i="34"/>
  <c r="A8" i="34"/>
  <c r="L6" i="35"/>
  <c r="J6" i="35"/>
  <c r="K6" i="35"/>
  <c r="C7" i="35"/>
  <c r="B7" i="35"/>
  <c r="I7" i="35"/>
  <c r="A8" i="35"/>
  <c r="L6" i="36"/>
  <c r="K6" i="36"/>
  <c r="J6" i="36"/>
  <c r="I7" i="36"/>
  <c r="C7" i="36"/>
  <c r="B7" i="36"/>
  <c r="A8" i="36"/>
  <c r="I7" i="37"/>
  <c r="C7" i="37"/>
  <c r="B7" i="37"/>
  <c r="A8" i="37"/>
  <c r="J6" i="37"/>
  <c r="L6" i="37"/>
  <c r="K6" i="37"/>
  <c r="I7" i="38"/>
  <c r="A8" i="38"/>
  <c r="C7" i="38"/>
  <c r="B7" i="38"/>
  <c r="L6" i="38"/>
  <c r="K6" i="38"/>
  <c r="J6" i="38"/>
  <c r="L6" i="32"/>
  <c r="I7" i="32"/>
  <c r="C7" i="32"/>
  <c r="A8" i="32"/>
  <c r="B7" i="32"/>
  <c r="C6" i="44"/>
  <c r="A6" i="44" s="1"/>
  <c r="A18" i="44"/>
  <c r="C17" i="44"/>
  <c r="A17" i="44" s="1"/>
  <c r="C16" i="44"/>
  <c r="A16" i="44" s="1"/>
  <c r="C15" i="44"/>
  <c r="A15" i="44" s="1"/>
  <c r="C14" i="44"/>
  <c r="A14" i="44" s="1"/>
  <c r="C13" i="44"/>
  <c r="A13" i="44" s="1"/>
  <c r="C8" i="44"/>
  <c r="A8" i="44" s="1"/>
  <c r="C4" i="44"/>
  <c r="A4" i="44" s="1"/>
  <c r="I8" i="43" l="1"/>
  <c r="C8" i="43"/>
  <c r="B8" i="43"/>
  <c r="A9" i="43"/>
  <c r="J7" i="43"/>
  <c r="L7" i="43"/>
  <c r="K7" i="43"/>
  <c r="K7" i="42"/>
  <c r="L7" i="42"/>
  <c r="J7" i="42"/>
  <c r="I8" i="42"/>
  <c r="B8" i="42"/>
  <c r="C8" i="42"/>
  <c r="A9" i="42"/>
  <c r="A9" i="41"/>
  <c r="I8" i="41"/>
  <c r="C8" i="41"/>
  <c r="B8" i="41"/>
  <c r="L7" i="41"/>
  <c r="K7" i="41"/>
  <c r="J7" i="41"/>
  <c r="I8" i="40"/>
  <c r="C8" i="40"/>
  <c r="B8" i="40"/>
  <c r="A9" i="40"/>
  <c r="L7" i="40"/>
  <c r="J7" i="40"/>
  <c r="K7" i="40"/>
  <c r="L7" i="39"/>
  <c r="K7" i="39"/>
  <c r="J7" i="39"/>
  <c r="C8" i="39"/>
  <c r="A9" i="39"/>
  <c r="I8" i="39"/>
  <c r="B8" i="39"/>
  <c r="I8" i="33"/>
  <c r="C8" i="33"/>
  <c r="B8" i="33"/>
  <c r="A9" i="33"/>
  <c r="K7" i="33"/>
  <c r="L7" i="33"/>
  <c r="J7" i="33"/>
  <c r="L7" i="34"/>
  <c r="K7" i="34"/>
  <c r="J7" i="34"/>
  <c r="I8" i="34"/>
  <c r="C8" i="34"/>
  <c r="B8" i="34"/>
  <c r="A9" i="34"/>
  <c r="I8" i="35"/>
  <c r="C8" i="35"/>
  <c r="B8" i="35"/>
  <c r="A9" i="35"/>
  <c r="J7" i="35"/>
  <c r="L7" i="35"/>
  <c r="K7" i="35"/>
  <c r="I8" i="36"/>
  <c r="C8" i="36"/>
  <c r="B8" i="36"/>
  <c r="A9" i="36"/>
  <c r="L7" i="36"/>
  <c r="J7" i="36"/>
  <c r="K7" i="36"/>
  <c r="I8" i="37"/>
  <c r="C8" i="37"/>
  <c r="B8" i="37"/>
  <c r="A9" i="37"/>
  <c r="K7" i="37"/>
  <c r="L7" i="37"/>
  <c r="J7" i="37"/>
  <c r="I8" i="38"/>
  <c r="B8" i="38"/>
  <c r="A9" i="38"/>
  <c r="C8" i="38"/>
  <c r="J7" i="38"/>
  <c r="L7" i="38"/>
  <c r="K7" i="38"/>
  <c r="K7" i="32"/>
  <c r="L7" i="32"/>
  <c r="J4" i="32"/>
  <c r="I8" i="32"/>
  <c r="C8" i="32"/>
  <c r="A9" i="32"/>
  <c r="B8" i="32"/>
  <c r="B1" i="45"/>
  <c r="Z41" i="45" s="1"/>
  <c r="Z42" i="45" s="1"/>
  <c r="C7" i="44"/>
  <c r="A7" i="44" s="1"/>
  <c r="G5" i="44"/>
  <c r="E5" i="44" s="1"/>
  <c r="C9" i="44"/>
  <c r="A9" i="44" s="1"/>
  <c r="C10" i="44"/>
  <c r="A10" i="44" s="1"/>
  <c r="C11" i="44"/>
  <c r="A11" i="44" s="1"/>
  <c r="C5" i="44"/>
  <c r="A5" i="44" s="1"/>
  <c r="C12" i="44"/>
  <c r="A12" i="44" s="1"/>
  <c r="G6" i="44"/>
  <c r="I9" i="43" l="1"/>
  <c r="C9" i="43"/>
  <c r="B9" i="43"/>
  <c r="A10" i="43"/>
  <c r="J8" i="43"/>
  <c r="K8" i="43"/>
  <c r="L8" i="43"/>
  <c r="I9" i="42"/>
  <c r="C9" i="42"/>
  <c r="B9" i="42"/>
  <c r="A10" i="42"/>
  <c r="L8" i="42"/>
  <c r="K8" i="42"/>
  <c r="J8" i="42"/>
  <c r="J8" i="41"/>
  <c r="L8" i="41"/>
  <c r="K8" i="41"/>
  <c r="I9" i="41"/>
  <c r="C9" i="41"/>
  <c r="B9" i="41"/>
  <c r="A10" i="41"/>
  <c r="I9" i="40"/>
  <c r="C9" i="40"/>
  <c r="B9" i="40"/>
  <c r="A10" i="40"/>
  <c r="J8" i="40"/>
  <c r="L8" i="40"/>
  <c r="K8" i="40"/>
  <c r="J8" i="39"/>
  <c r="L8" i="39"/>
  <c r="K8" i="39"/>
  <c r="B9" i="39"/>
  <c r="A10" i="39"/>
  <c r="I9" i="39"/>
  <c r="C9" i="39"/>
  <c r="A10" i="33"/>
  <c r="I9" i="33"/>
  <c r="C9" i="33"/>
  <c r="B9" i="33"/>
  <c r="J8" i="33"/>
  <c r="L8" i="33"/>
  <c r="K8" i="33"/>
  <c r="I9" i="34"/>
  <c r="C9" i="34"/>
  <c r="B9" i="34"/>
  <c r="A10" i="34"/>
  <c r="K8" i="34"/>
  <c r="J8" i="34"/>
  <c r="L8" i="34"/>
  <c r="I9" i="35"/>
  <c r="C9" i="35"/>
  <c r="B9" i="35"/>
  <c r="A10" i="35"/>
  <c r="K8" i="35"/>
  <c r="J8" i="35"/>
  <c r="L8" i="35"/>
  <c r="I9" i="36"/>
  <c r="C9" i="36"/>
  <c r="B9" i="36"/>
  <c r="A10" i="36"/>
  <c r="J8" i="36"/>
  <c r="L8" i="36"/>
  <c r="K8" i="36"/>
  <c r="I9" i="37"/>
  <c r="A10" i="37"/>
  <c r="C9" i="37"/>
  <c r="B9" i="37"/>
  <c r="J8" i="37"/>
  <c r="K8" i="37"/>
  <c r="L8" i="37"/>
  <c r="I9" i="38"/>
  <c r="C9" i="38"/>
  <c r="B9" i="38"/>
  <c r="A10" i="38"/>
  <c r="J8" i="38"/>
  <c r="K8" i="38"/>
  <c r="L8" i="38"/>
  <c r="K8" i="32"/>
  <c r="L8" i="32"/>
  <c r="J5" i="32"/>
  <c r="J7" i="32"/>
  <c r="J6" i="32"/>
  <c r="I9" i="32"/>
  <c r="A10" i="32"/>
  <c r="C9" i="32"/>
  <c r="B9" i="32"/>
  <c r="J8" i="32"/>
  <c r="AB41" i="45"/>
  <c r="A41" i="45"/>
  <c r="B41" i="45" s="1"/>
  <c r="AA41" i="45"/>
  <c r="P5" i="45"/>
  <c r="Q5" i="45" s="1"/>
  <c r="Z5" i="45"/>
  <c r="AA5" i="45" s="1"/>
  <c r="K5" i="45"/>
  <c r="M5" i="45" s="1"/>
  <c r="P41" i="45"/>
  <c r="P42" i="45" s="1"/>
  <c r="R42" i="45" s="1"/>
  <c r="K41" i="45"/>
  <c r="M41" i="45" s="1"/>
  <c r="A5" i="45"/>
  <c r="C5" i="45" s="1"/>
  <c r="U41" i="45"/>
  <c r="U42" i="45" s="1"/>
  <c r="U43" i="45" s="1"/>
  <c r="F41" i="45"/>
  <c r="F42" i="45" s="1"/>
  <c r="G42" i="45" s="1"/>
  <c r="U5" i="45"/>
  <c r="U6" i="45" s="1"/>
  <c r="W6" i="45" s="1"/>
  <c r="F5" i="45"/>
  <c r="G5" i="45" s="1"/>
  <c r="E6" i="44"/>
  <c r="P6" i="45"/>
  <c r="P7" i="45" s="1"/>
  <c r="Z6" i="45"/>
  <c r="AA6" i="45" s="1"/>
  <c r="AB42" i="45"/>
  <c r="AA42" i="45"/>
  <c r="Z43" i="45"/>
  <c r="A11" i="43" l="1"/>
  <c r="I10" i="43"/>
  <c r="C10" i="43"/>
  <c r="B10" i="43"/>
  <c r="K9" i="43"/>
  <c r="J9" i="43"/>
  <c r="L9" i="43"/>
  <c r="I10" i="42"/>
  <c r="B10" i="42"/>
  <c r="C10" i="42"/>
  <c r="A11" i="42"/>
  <c r="J9" i="42"/>
  <c r="L9" i="42"/>
  <c r="K9" i="42"/>
  <c r="C10" i="41"/>
  <c r="B10" i="41"/>
  <c r="I10" i="41"/>
  <c r="A11" i="41"/>
  <c r="K9" i="41"/>
  <c r="J9" i="41"/>
  <c r="L9" i="41"/>
  <c r="A11" i="40"/>
  <c r="I10" i="40"/>
  <c r="C10" i="40"/>
  <c r="B10" i="40"/>
  <c r="K9" i="40"/>
  <c r="J9" i="40"/>
  <c r="L9" i="40"/>
  <c r="K9" i="39"/>
  <c r="L9" i="39"/>
  <c r="J9" i="39"/>
  <c r="C10" i="39"/>
  <c r="I10" i="39"/>
  <c r="B10" i="39"/>
  <c r="A11" i="39"/>
  <c r="K9" i="33"/>
  <c r="J9" i="33"/>
  <c r="L9" i="33"/>
  <c r="I10" i="33"/>
  <c r="C10" i="33"/>
  <c r="A11" i="33"/>
  <c r="B10" i="33"/>
  <c r="I10" i="34"/>
  <c r="C10" i="34"/>
  <c r="B10" i="34"/>
  <c r="A11" i="34"/>
  <c r="J9" i="34"/>
  <c r="L9" i="34"/>
  <c r="K9" i="34"/>
  <c r="I10" i="35"/>
  <c r="A11" i="35"/>
  <c r="C10" i="35"/>
  <c r="B10" i="35"/>
  <c r="J9" i="35"/>
  <c r="K9" i="35"/>
  <c r="L9" i="35"/>
  <c r="I10" i="36"/>
  <c r="A11" i="36"/>
  <c r="C10" i="36"/>
  <c r="B10" i="36"/>
  <c r="K9" i="36"/>
  <c r="J9" i="36"/>
  <c r="L9" i="36"/>
  <c r="I10" i="37"/>
  <c r="C10" i="37"/>
  <c r="B10" i="37"/>
  <c r="A11" i="37"/>
  <c r="K9" i="37"/>
  <c r="J9" i="37"/>
  <c r="L9" i="37"/>
  <c r="I10" i="38"/>
  <c r="C10" i="38"/>
  <c r="A11" i="38"/>
  <c r="B10" i="38"/>
  <c r="K9" i="38"/>
  <c r="L9" i="38"/>
  <c r="J9" i="38"/>
  <c r="K9" i="32"/>
  <c r="L9" i="32"/>
  <c r="B10" i="32"/>
  <c r="C10" i="32"/>
  <c r="A11" i="32"/>
  <c r="I10" i="32"/>
  <c r="J9" i="32"/>
  <c r="B5" i="45"/>
  <c r="V6" i="45"/>
  <c r="W42" i="45"/>
  <c r="A42" i="45"/>
  <c r="B42" i="45" s="1"/>
  <c r="R5" i="45"/>
  <c r="V5" i="45"/>
  <c r="H5" i="45"/>
  <c r="U7" i="45"/>
  <c r="U8" i="45" s="1"/>
  <c r="F6" i="45"/>
  <c r="G6" i="45" s="1"/>
  <c r="A6" i="45"/>
  <c r="A7" i="45" s="1"/>
  <c r="A8" i="45" s="1"/>
  <c r="Q41" i="45"/>
  <c r="R41" i="45"/>
  <c r="W5" i="45"/>
  <c r="AB5" i="45"/>
  <c r="L41" i="45"/>
  <c r="P43" i="45"/>
  <c r="P44" i="45" s="1"/>
  <c r="K42" i="45"/>
  <c r="L42" i="45" s="1"/>
  <c r="Q42" i="45"/>
  <c r="V42" i="45"/>
  <c r="C41" i="45"/>
  <c r="W41" i="45"/>
  <c r="G41" i="45"/>
  <c r="H42" i="45"/>
  <c r="H41" i="45"/>
  <c r="V41" i="45"/>
  <c r="F43" i="45"/>
  <c r="H43" i="45" s="1"/>
  <c r="L5" i="45"/>
  <c r="K6" i="45"/>
  <c r="R6" i="45"/>
  <c r="B6" i="45"/>
  <c r="Q6" i="45"/>
  <c r="AB6" i="45"/>
  <c r="Z7" i="45"/>
  <c r="AB7" i="45" s="1"/>
  <c r="Q7" i="45"/>
  <c r="P8" i="45"/>
  <c r="R7" i="45"/>
  <c r="W43" i="45"/>
  <c r="V43" i="45"/>
  <c r="U44" i="45"/>
  <c r="Z44" i="45"/>
  <c r="AA43" i="45"/>
  <c r="AB43" i="45"/>
  <c r="L10" i="43" l="1"/>
  <c r="K10" i="43"/>
  <c r="J10" i="43"/>
  <c r="A12" i="43"/>
  <c r="I11" i="43"/>
  <c r="C11" i="43"/>
  <c r="B11" i="43"/>
  <c r="I11" i="42"/>
  <c r="C11" i="42"/>
  <c r="B11" i="42"/>
  <c r="A12" i="42"/>
  <c r="K10" i="42"/>
  <c r="J10" i="42"/>
  <c r="L10" i="42"/>
  <c r="A12" i="41"/>
  <c r="B11" i="41"/>
  <c r="C11" i="41"/>
  <c r="I11" i="41"/>
  <c r="L10" i="41"/>
  <c r="K10" i="41"/>
  <c r="J10" i="41"/>
  <c r="L10" i="40"/>
  <c r="K10" i="40"/>
  <c r="J10" i="40"/>
  <c r="A12" i="40"/>
  <c r="I11" i="40"/>
  <c r="C11" i="40"/>
  <c r="B11" i="40"/>
  <c r="I11" i="39"/>
  <c r="C11" i="39"/>
  <c r="B11" i="39"/>
  <c r="A12" i="39"/>
  <c r="K10" i="39"/>
  <c r="J10" i="39"/>
  <c r="L10" i="39"/>
  <c r="A12" i="33"/>
  <c r="I11" i="33"/>
  <c r="B11" i="33"/>
  <c r="C11" i="33"/>
  <c r="L10" i="33"/>
  <c r="K10" i="33"/>
  <c r="J10" i="33"/>
  <c r="I11" i="34"/>
  <c r="C11" i="34"/>
  <c r="A12" i="34"/>
  <c r="B11" i="34"/>
  <c r="K10" i="34"/>
  <c r="J10" i="34"/>
  <c r="L10" i="34"/>
  <c r="I11" i="35"/>
  <c r="B11" i="35"/>
  <c r="A12" i="35"/>
  <c r="C11" i="35"/>
  <c r="K10" i="35"/>
  <c r="J10" i="35"/>
  <c r="L10" i="35"/>
  <c r="A12" i="36"/>
  <c r="I11" i="36"/>
  <c r="C11" i="36"/>
  <c r="B11" i="36"/>
  <c r="L10" i="36"/>
  <c r="K10" i="36"/>
  <c r="J10" i="36"/>
  <c r="A12" i="37"/>
  <c r="B11" i="37"/>
  <c r="I11" i="37"/>
  <c r="C11" i="37"/>
  <c r="L10" i="37"/>
  <c r="K10" i="37"/>
  <c r="J10" i="37"/>
  <c r="A12" i="38"/>
  <c r="I11" i="38"/>
  <c r="C11" i="38"/>
  <c r="B11" i="38"/>
  <c r="L10" i="38"/>
  <c r="J10" i="38"/>
  <c r="K10" i="38"/>
  <c r="K10" i="32"/>
  <c r="L10" i="32"/>
  <c r="C6" i="45"/>
  <c r="J10" i="32"/>
  <c r="I11" i="32"/>
  <c r="C11" i="32"/>
  <c r="A12" i="32"/>
  <c r="B11" i="32"/>
  <c r="A43" i="45"/>
  <c r="A44" i="45" s="1"/>
  <c r="V7" i="45"/>
  <c r="C42" i="45"/>
  <c r="H6" i="45"/>
  <c r="F7" i="45"/>
  <c r="G7" i="45" s="1"/>
  <c r="W7" i="45"/>
  <c r="B7" i="45"/>
  <c r="C7" i="45"/>
  <c r="F44" i="45"/>
  <c r="G43" i="45"/>
  <c r="M42" i="45"/>
  <c r="R43" i="45"/>
  <c r="K43" i="45"/>
  <c r="M43" i="45" s="1"/>
  <c r="Q43" i="45"/>
  <c r="K7" i="45"/>
  <c r="M6" i="45"/>
  <c r="L6" i="45"/>
  <c r="H7" i="45"/>
  <c r="AA7" i="45"/>
  <c r="B43" i="45"/>
  <c r="C43" i="45"/>
  <c r="Z8" i="45"/>
  <c r="AA8" i="45" s="1"/>
  <c r="G44" i="45"/>
  <c r="F45" i="45"/>
  <c r="H44" i="45"/>
  <c r="U45" i="45"/>
  <c r="V44" i="45"/>
  <c r="W44" i="45"/>
  <c r="A9" i="45"/>
  <c r="C8" i="45"/>
  <c r="B8" i="45"/>
  <c r="U9" i="45"/>
  <c r="W8" i="45"/>
  <c r="V8" i="45"/>
  <c r="Q44" i="45"/>
  <c r="R44" i="45"/>
  <c r="P45" i="45"/>
  <c r="A45" i="45"/>
  <c r="C44" i="45"/>
  <c r="B44" i="45"/>
  <c r="Q8" i="45"/>
  <c r="R8" i="45"/>
  <c r="P9" i="45"/>
  <c r="AA44" i="45"/>
  <c r="Z45" i="45"/>
  <c r="AB44" i="45"/>
  <c r="L11" i="43" l="1"/>
  <c r="K11" i="43"/>
  <c r="J11" i="43"/>
  <c r="A13" i="43"/>
  <c r="B12" i="43"/>
  <c r="I12" i="43"/>
  <c r="C12" i="43"/>
  <c r="A13" i="42"/>
  <c r="I12" i="42"/>
  <c r="C12" i="42"/>
  <c r="B12" i="42"/>
  <c r="L11" i="42"/>
  <c r="K11" i="42"/>
  <c r="J11" i="42"/>
  <c r="L11" i="41"/>
  <c r="K11" i="41"/>
  <c r="J11" i="41"/>
  <c r="I12" i="41"/>
  <c r="A13" i="41"/>
  <c r="C12" i="41"/>
  <c r="B12" i="41"/>
  <c r="L11" i="40"/>
  <c r="K11" i="40"/>
  <c r="J11" i="40"/>
  <c r="A13" i="40"/>
  <c r="I12" i="40"/>
  <c r="C12" i="40"/>
  <c r="B12" i="40"/>
  <c r="I12" i="39"/>
  <c r="C12" i="39"/>
  <c r="B12" i="39"/>
  <c r="A13" i="39"/>
  <c r="L11" i="39"/>
  <c r="K11" i="39"/>
  <c r="J11" i="39"/>
  <c r="L11" i="33"/>
  <c r="K11" i="33"/>
  <c r="J11" i="33"/>
  <c r="A13" i="33"/>
  <c r="C12" i="33"/>
  <c r="I12" i="33"/>
  <c r="B12" i="33"/>
  <c r="A13" i="34"/>
  <c r="B12" i="34"/>
  <c r="I12" i="34"/>
  <c r="C12" i="34"/>
  <c r="L11" i="34"/>
  <c r="K11" i="34"/>
  <c r="J11" i="34"/>
  <c r="A13" i="35"/>
  <c r="C12" i="35"/>
  <c r="I12" i="35"/>
  <c r="B12" i="35"/>
  <c r="L11" i="35"/>
  <c r="K11" i="35"/>
  <c r="J11" i="35"/>
  <c r="L11" i="36"/>
  <c r="K11" i="36"/>
  <c r="J11" i="36"/>
  <c r="A13" i="36"/>
  <c r="B12" i="36"/>
  <c r="I12" i="36"/>
  <c r="C12" i="36"/>
  <c r="L11" i="37"/>
  <c r="K11" i="37"/>
  <c r="J11" i="37"/>
  <c r="A13" i="37"/>
  <c r="B12" i="37"/>
  <c r="I12" i="37"/>
  <c r="C12" i="37"/>
  <c r="L11" i="38"/>
  <c r="J11" i="38"/>
  <c r="K11" i="38"/>
  <c r="B12" i="38"/>
  <c r="A13" i="38"/>
  <c r="I12" i="38"/>
  <c r="C12" i="38"/>
  <c r="K11" i="32"/>
  <c r="L11" i="32"/>
  <c r="F8" i="45"/>
  <c r="H8" i="45" s="1"/>
  <c r="I12" i="32"/>
  <c r="A13" i="32"/>
  <c r="C12" i="32"/>
  <c r="B12" i="32"/>
  <c r="J11" i="32"/>
  <c r="K44" i="45"/>
  <c r="K45" i="45" s="1"/>
  <c r="L43" i="45"/>
  <c r="L7" i="45"/>
  <c r="M7" i="45"/>
  <c r="K8" i="45"/>
  <c r="L44" i="45"/>
  <c r="M44" i="45"/>
  <c r="AB8" i="45"/>
  <c r="Z9" i="45"/>
  <c r="AA9" i="45" s="1"/>
  <c r="F9" i="45"/>
  <c r="H9" i="45" s="1"/>
  <c r="G8" i="45"/>
  <c r="Q45" i="45"/>
  <c r="P46" i="45"/>
  <c r="R45" i="45"/>
  <c r="U10" i="45"/>
  <c r="V9" i="45"/>
  <c r="W9" i="45"/>
  <c r="G45" i="45"/>
  <c r="F46" i="45"/>
  <c r="H45" i="45"/>
  <c r="A46" i="45"/>
  <c r="C45" i="45"/>
  <c r="B45" i="45"/>
  <c r="AA45" i="45"/>
  <c r="Z46" i="45"/>
  <c r="AB45" i="45"/>
  <c r="K46" i="45"/>
  <c r="L45" i="45"/>
  <c r="M45" i="45"/>
  <c r="U46" i="45"/>
  <c r="W45" i="45"/>
  <c r="V45" i="45"/>
  <c r="Q9" i="45"/>
  <c r="P10" i="45"/>
  <c r="R9" i="45"/>
  <c r="A10" i="45"/>
  <c r="C9" i="45"/>
  <c r="B9" i="45"/>
  <c r="M31" i="9"/>
  <c r="L31" i="9"/>
  <c r="K31" i="9"/>
  <c r="J31" i="9"/>
  <c r="I31" i="9"/>
  <c r="H31" i="9"/>
  <c r="L12" i="43" l="1"/>
  <c r="K12" i="43"/>
  <c r="J12" i="43"/>
  <c r="B13" i="43"/>
  <c r="A14" i="43"/>
  <c r="I13" i="43"/>
  <c r="C13" i="43"/>
  <c r="K12" i="42"/>
  <c r="L12" i="42"/>
  <c r="J12" i="42"/>
  <c r="A14" i="42"/>
  <c r="I13" i="42"/>
  <c r="C13" i="42"/>
  <c r="B13" i="42"/>
  <c r="B13" i="41"/>
  <c r="A14" i="41"/>
  <c r="I13" i="41"/>
  <c r="C13" i="41"/>
  <c r="L12" i="41"/>
  <c r="K12" i="41"/>
  <c r="J12" i="41"/>
  <c r="B13" i="40"/>
  <c r="C13" i="40"/>
  <c r="A14" i="40"/>
  <c r="I13" i="40"/>
  <c r="L12" i="40"/>
  <c r="K12" i="40"/>
  <c r="J12" i="40"/>
  <c r="A14" i="39"/>
  <c r="I13" i="39"/>
  <c r="C13" i="39"/>
  <c r="B13" i="39"/>
  <c r="J12" i="39"/>
  <c r="L12" i="39"/>
  <c r="K12" i="39"/>
  <c r="B13" i="33"/>
  <c r="I13" i="33"/>
  <c r="C13" i="33"/>
  <c r="A14" i="33"/>
  <c r="L12" i="33"/>
  <c r="K12" i="33"/>
  <c r="J12" i="33"/>
  <c r="L12" i="34"/>
  <c r="K12" i="34"/>
  <c r="J12" i="34"/>
  <c r="A14" i="34"/>
  <c r="C13" i="34"/>
  <c r="I13" i="34"/>
  <c r="B13" i="34"/>
  <c r="L12" i="35"/>
  <c r="K12" i="35"/>
  <c r="J12" i="35"/>
  <c r="A14" i="35"/>
  <c r="B13" i="35"/>
  <c r="C13" i="35"/>
  <c r="I13" i="35"/>
  <c r="L12" i="36"/>
  <c r="K12" i="36"/>
  <c r="J12" i="36"/>
  <c r="B13" i="36"/>
  <c r="A14" i="36"/>
  <c r="C13" i="36"/>
  <c r="I13" i="36"/>
  <c r="L12" i="37"/>
  <c r="K12" i="37"/>
  <c r="J12" i="37"/>
  <c r="B13" i="37"/>
  <c r="I13" i="37"/>
  <c r="C13" i="37"/>
  <c r="A14" i="37"/>
  <c r="B13" i="38"/>
  <c r="A14" i="38"/>
  <c r="I13" i="38"/>
  <c r="C13" i="38"/>
  <c r="K12" i="38"/>
  <c r="J12" i="38"/>
  <c r="L12" i="38"/>
  <c r="K12" i="32"/>
  <c r="L12" i="32"/>
  <c r="I13" i="32"/>
  <c r="A14" i="32"/>
  <c r="C13" i="32"/>
  <c r="B13" i="32"/>
  <c r="J12" i="32"/>
  <c r="L8" i="45"/>
  <c r="M8" i="45"/>
  <c r="K9" i="45"/>
  <c r="AB9" i="45"/>
  <c r="G9" i="45"/>
  <c r="Z10" i="45"/>
  <c r="AB10" i="45" s="1"/>
  <c r="F10" i="45"/>
  <c r="G10" i="45" s="1"/>
  <c r="U47" i="45"/>
  <c r="V46" i="45"/>
  <c r="W46" i="45"/>
  <c r="A11" i="45"/>
  <c r="C10" i="45"/>
  <c r="B10" i="45"/>
  <c r="U11" i="45"/>
  <c r="W10" i="45"/>
  <c r="V10" i="45"/>
  <c r="K47" i="45"/>
  <c r="L46" i="45"/>
  <c r="M46" i="45"/>
  <c r="G46" i="45"/>
  <c r="F47" i="45"/>
  <c r="H46" i="45"/>
  <c r="Q10" i="45"/>
  <c r="R10" i="45"/>
  <c r="P11" i="45"/>
  <c r="A47" i="45"/>
  <c r="C46" i="45"/>
  <c r="B46" i="45"/>
  <c r="Q46" i="45"/>
  <c r="P47" i="45"/>
  <c r="R46" i="45"/>
  <c r="AA46" i="45"/>
  <c r="Z47" i="45"/>
  <c r="AB46" i="45"/>
  <c r="X5" i="45"/>
  <c r="G31" i="9"/>
  <c r="E31" i="9"/>
  <c r="D31" i="9"/>
  <c r="C31" i="9"/>
  <c r="F31" i="9"/>
  <c r="C14" i="43" l="1"/>
  <c r="B14" i="43"/>
  <c r="A15" i="43"/>
  <c r="I14" i="43"/>
  <c r="L13" i="43"/>
  <c r="K13" i="43"/>
  <c r="J13" i="43"/>
  <c r="L13" i="42"/>
  <c r="K13" i="42"/>
  <c r="J13" i="42"/>
  <c r="B14" i="42"/>
  <c r="A15" i="42"/>
  <c r="C14" i="42"/>
  <c r="I14" i="42"/>
  <c r="C14" i="41"/>
  <c r="B14" i="41"/>
  <c r="A15" i="41"/>
  <c r="I14" i="41"/>
  <c r="K13" i="41"/>
  <c r="L13" i="41"/>
  <c r="J13" i="41"/>
  <c r="L13" i="40"/>
  <c r="K13" i="40"/>
  <c r="J13" i="40"/>
  <c r="C14" i="40"/>
  <c r="B14" i="40"/>
  <c r="A15" i="40"/>
  <c r="I14" i="40"/>
  <c r="C14" i="39"/>
  <c r="A15" i="39"/>
  <c r="B14" i="39"/>
  <c r="I14" i="39"/>
  <c r="K13" i="39"/>
  <c r="J13" i="39"/>
  <c r="L13" i="39"/>
  <c r="C14" i="33"/>
  <c r="B14" i="33"/>
  <c r="I14" i="33"/>
  <c r="A15" i="33"/>
  <c r="L13" i="33"/>
  <c r="K13" i="33"/>
  <c r="J13" i="33"/>
  <c r="L13" i="34"/>
  <c r="K13" i="34"/>
  <c r="J13" i="34"/>
  <c r="B14" i="34"/>
  <c r="A15" i="34"/>
  <c r="C14" i="34"/>
  <c r="I14" i="34"/>
  <c r="L13" i="35"/>
  <c r="K13" i="35"/>
  <c r="J13" i="35"/>
  <c r="B14" i="35"/>
  <c r="A15" i="35"/>
  <c r="I14" i="35"/>
  <c r="C14" i="35"/>
  <c r="C14" i="36"/>
  <c r="B14" i="36"/>
  <c r="A15" i="36"/>
  <c r="I14" i="36"/>
  <c r="L13" i="36"/>
  <c r="K13" i="36"/>
  <c r="J13" i="36"/>
  <c r="C14" i="37"/>
  <c r="B14" i="37"/>
  <c r="A15" i="37"/>
  <c r="I14" i="37"/>
  <c r="L13" i="37"/>
  <c r="K13" i="37"/>
  <c r="J13" i="37"/>
  <c r="C14" i="38"/>
  <c r="B14" i="38"/>
  <c r="A15" i="38"/>
  <c r="I14" i="38"/>
  <c r="L13" i="38"/>
  <c r="K13" i="38"/>
  <c r="J13" i="38"/>
  <c r="K13" i="32"/>
  <c r="L13" i="32"/>
  <c r="B14" i="32"/>
  <c r="A15" i="32"/>
  <c r="C14" i="32"/>
  <c r="I14" i="32"/>
  <c r="J13" i="32"/>
  <c r="L9" i="45"/>
  <c r="M9" i="45"/>
  <c r="K10" i="45"/>
  <c r="AA10" i="45"/>
  <c r="Z11" i="45"/>
  <c r="AB11" i="45" s="1"/>
  <c r="F11" i="45"/>
  <c r="G11" i="45" s="1"/>
  <c r="H10" i="45"/>
  <c r="I5" i="45"/>
  <c r="Q47" i="45"/>
  <c r="P48" i="45"/>
  <c r="R47" i="45"/>
  <c r="K48" i="45"/>
  <c r="M47" i="45"/>
  <c r="L47" i="45"/>
  <c r="AA47" i="45"/>
  <c r="Z48" i="45"/>
  <c r="AB47" i="45"/>
  <c r="R11" i="45"/>
  <c r="Q11" i="45"/>
  <c r="P12" i="45"/>
  <c r="A12" i="45"/>
  <c r="B11" i="45"/>
  <c r="C11" i="45"/>
  <c r="U12" i="45"/>
  <c r="W11" i="45"/>
  <c r="V11" i="45"/>
  <c r="A48" i="45"/>
  <c r="C47" i="45"/>
  <c r="B47" i="45"/>
  <c r="G47" i="45"/>
  <c r="F48" i="45"/>
  <c r="H47" i="45"/>
  <c r="U48" i="45"/>
  <c r="V47" i="45"/>
  <c r="W47" i="45"/>
  <c r="L14" i="43" l="1"/>
  <c r="K14" i="43"/>
  <c r="J14" i="43"/>
  <c r="I15" i="43"/>
  <c r="C15" i="43"/>
  <c r="B15" i="43"/>
  <c r="A16" i="43"/>
  <c r="L14" i="42"/>
  <c r="K14" i="42"/>
  <c r="J14" i="42"/>
  <c r="C15" i="42"/>
  <c r="B15" i="42"/>
  <c r="A16" i="42"/>
  <c r="I15" i="42"/>
  <c r="J14" i="41"/>
  <c r="L14" i="41"/>
  <c r="K14" i="41"/>
  <c r="I15" i="41"/>
  <c r="C15" i="41"/>
  <c r="A16" i="41"/>
  <c r="B15" i="41"/>
  <c r="L14" i="40"/>
  <c r="K14" i="40"/>
  <c r="J14" i="40"/>
  <c r="I15" i="40"/>
  <c r="C15" i="40"/>
  <c r="B15" i="40"/>
  <c r="A16" i="40"/>
  <c r="L14" i="39"/>
  <c r="K14" i="39"/>
  <c r="J14" i="39"/>
  <c r="A16" i="39"/>
  <c r="I15" i="39"/>
  <c r="C15" i="39"/>
  <c r="B15" i="39"/>
  <c r="L14" i="33"/>
  <c r="K14" i="33"/>
  <c r="J14" i="33"/>
  <c r="I15" i="33"/>
  <c r="C15" i="33"/>
  <c r="B15" i="33"/>
  <c r="A16" i="33"/>
  <c r="C15" i="34"/>
  <c r="B15" i="34"/>
  <c r="I15" i="34"/>
  <c r="A16" i="34"/>
  <c r="L14" i="34"/>
  <c r="K14" i="34"/>
  <c r="J14" i="34"/>
  <c r="L14" i="35"/>
  <c r="J14" i="35"/>
  <c r="K14" i="35"/>
  <c r="C15" i="35"/>
  <c r="B15" i="35"/>
  <c r="I15" i="35"/>
  <c r="A16" i="35"/>
  <c r="L14" i="36"/>
  <c r="K14" i="36"/>
  <c r="J14" i="36"/>
  <c r="I15" i="36"/>
  <c r="C15" i="36"/>
  <c r="B15" i="36"/>
  <c r="A16" i="36"/>
  <c r="J14" i="37"/>
  <c r="L14" i="37"/>
  <c r="K14" i="37"/>
  <c r="I15" i="37"/>
  <c r="C15" i="37"/>
  <c r="B15" i="37"/>
  <c r="A16" i="37"/>
  <c r="L14" i="38"/>
  <c r="K14" i="38"/>
  <c r="J14" i="38"/>
  <c r="I15" i="38"/>
  <c r="B15" i="38"/>
  <c r="A16" i="38"/>
  <c r="C15" i="38"/>
  <c r="K14" i="32"/>
  <c r="L14" i="32"/>
  <c r="J14" i="32"/>
  <c r="I15" i="32"/>
  <c r="A16" i="32"/>
  <c r="C15" i="32"/>
  <c r="B15" i="32"/>
  <c r="K11" i="45"/>
  <c r="M10" i="45"/>
  <c r="L10" i="45"/>
  <c r="Z12" i="45"/>
  <c r="AA12" i="45" s="1"/>
  <c r="AA11" i="45"/>
  <c r="F12" i="45"/>
  <c r="H12" i="45" s="1"/>
  <c r="H11" i="45"/>
  <c r="I41" i="45"/>
  <c r="S41" i="45"/>
  <c r="AC42" i="45"/>
  <c r="D42" i="45"/>
  <c r="S42" i="45"/>
  <c r="S5" i="45"/>
  <c r="A13" i="45"/>
  <c r="B12" i="45"/>
  <c r="C12" i="45"/>
  <c r="AA48" i="45"/>
  <c r="Z49" i="45"/>
  <c r="AB48" i="45"/>
  <c r="R12" i="45"/>
  <c r="Q12" i="45"/>
  <c r="P13" i="45"/>
  <c r="A49" i="45"/>
  <c r="C48" i="45"/>
  <c r="B48" i="45"/>
  <c r="K49" i="45"/>
  <c r="M48" i="45"/>
  <c r="L48" i="45"/>
  <c r="G48" i="45"/>
  <c r="F49" i="45"/>
  <c r="H48" i="45"/>
  <c r="U49" i="45"/>
  <c r="W48" i="45"/>
  <c r="V48" i="45"/>
  <c r="Q48" i="45"/>
  <c r="P49" i="45"/>
  <c r="R48" i="45"/>
  <c r="U13" i="45"/>
  <c r="W12" i="45"/>
  <c r="V12" i="45"/>
  <c r="D43" i="45"/>
  <c r="S7" i="45"/>
  <c r="I16" i="43" l="1"/>
  <c r="C16" i="43"/>
  <c r="B16" i="43"/>
  <c r="A17" i="43"/>
  <c r="J15" i="43"/>
  <c r="L15" i="43"/>
  <c r="K15" i="43"/>
  <c r="L15" i="42"/>
  <c r="K15" i="42"/>
  <c r="J15" i="42"/>
  <c r="I16" i="42"/>
  <c r="B16" i="42"/>
  <c r="C16" i="42"/>
  <c r="A17" i="42"/>
  <c r="I16" i="41"/>
  <c r="C16" i="41"/>
  <c r="B16" i="41"/>
  <c r="A17" i="41"/>
  <c r="L15" i="41"/>
  <c r="K15" i="41"/>
  <c r="J15" i="41"/>
  <c r="I16" i="40"/>
  <c r="C16" i="40"/>
  <c r="B16" i="40"/>
  <c r="A17" i="40"/>
  <c r="L15" i="40"/>
  <c r="J15" i="40"/>
  <c r="K15" i="40"/>
  <c r="L15" i="39"/>
  <c r="K15" i="39"/>
  <c r="J15" i="39"/>
  <c r="I16" i="39"/>
  <c r="C16" i="39"/>
  <c r="A17" i="39"/>
  <c r="B16" i="39"/>
  <c r="I16" i="33"/>
  <c r="C16" i="33"/>
  <c r="B16" i="33"/>
  <c r="A17" i="33"/>
  <c r="K15" i="33"/>
  <c r="J15" i="33"/>
  <c r="L15" i="33"/>
  <c r="L15" i="34"/>
  <c r="K15" i="34"/>
  <c r="J15" i="34"/>
  <c r="I16" i="34"/>
  <c r="C16" i="34"/>
  <c r="B16" i="34"/>
  <c r="A17" i="34"/>
  <c r="I16" i="35"/>
  <c r="C16" i="35"/>
  <c r="B16" i="35"/>
  <c r="A17" i="35"/>
  <c r="K15" i="35"/>
  <c r="L15" i="35"/>
  <c r="J15" i="35"/>
  <c r="I16" i="36"/>
  <c r="C16" i="36"/>
  <c r="B16" i="36"/>
  <c r="A17" i="36"/>
  <c r="L15" i="36"/>
  <c r="J15" i="36"/>
  <c r="K15" i="36"/>
  <c r="I16" i="37"/>
  <c r="C16" i="37"/>
  <c r="B16" i="37"/>
  <c r="A17" i="37"/>
  <c r="K15" i="37"/>
  <c r="J15" i="37"/>
  <c r="L15" i="37"/>
  <c r="B16" i="38"/>
  <c r="C16" i="38"/>
  <c r="A17" i="38"/>
  <c r="I16" i="38"/>
  <c r="J15" i="38"/>
  <c r="L15" i="38"/>
  <c r="K15" i="38"/>
  <c r="K15" i="32"/>
  <c r="L15" i="32"/>
  <c r="J15" i="32"/>
  <c r="I16" i="32"/>
  <c r="A17" i="32"/>
  <c r="C16" i="32"/>
  <c r="B16" i="32"/>
  <c r="F13" i="45"/>
  <c r="G13" i="45" s="1"/>
  <c r="K12" i="45"/>
  <c r="M11" i="45"/>
  <c r="L11" i="45"/>
  <c r="AB12" i="45"/>
  <c r="G12" i="45"/>
  <c r="Z13" i="45"/>
  <c r="AA13" i="45" s="1"/>
  <c r="X6" i="45"/>
  <c r="I42" i="45"/>
  <c r="I6" i="45"/>
  <c r="S6" i="45"/>
  <c r="X42" i="45"/>
  <c r="N42" i="45"/>
  <c r="AC41" i="45"/>
  <c r="D41" i="45"/>
  <c r="X41" i="45"/>
  <c r="AC7" i="45"/>
  <c r="I7" i="45"/>
  <c r="N41" i="45"/>
  <c r="AC6" i="45"/>
  <c r="AC5" i="45"/>
  <c r="X7" i="45"/>
  <c r="N6" i="45"/>
  <c r="N5" i="45"/>
  <c r="K50" i="45"/>
  <c r="M49" i="45"/>
  <c r="L49" i="45"/>
  <c r="AA49" i="45"/>
  <c r="Z50" i="45"/>
  <c r="AB49" i="45"/>
  <c r="Q49" i="45"/>
  <c r="P50" i="45"/>
  <c r="R49" i="45"/>
  <c r="G49" i="45"/>
  <c r="F50" i="45"/>
  <c r="H49" i="45"/>
  <c r="A50" i="45"/>
  <c r="B49" i="45"/>
  <c r="C49" i="45"/>
  <c r="U14" i="45"/>
  <c r="W13" i="45"/>
  <c r="V13" i="45"/>
  <c r="U50" i="45"/>
  <c r="V49" i="45"/>
  <c r="W49" i="45"/>
  <c r="R13" i="45"/>
  <c r="Q13" i="45"/>
  <c r="P14" i="45"/>
  <c r="A14" i="45"/>
  <c r="C13" i="45"/>
  <c r="B13" i="45"/>
  <c r="AC44" i="45"/>
  <c r="AC8" i="45"/>
  <c r="X8" i="45"/>
  <c r="I17" i="43" l="1"/>
  <c r="C17" i="43"/>
  <c r="B17" i="43"/>
  <c r="A18" i="43"/>
  <c r="J16" i="43"/>
  <c r="K16" i="43"/>
  <c r="L16" i="43"/>
  <c r="I17" i="42"/>
  <c r="C17" i="42"/>
  <c r="B17" i="42"/>
  <c r="A18" i="42"/>
  <c r="L16" i="42"/>
  <c r="J16" i="42"/>
  <c r="K16" i="42"/>
  <c r="I17" i="41"/>
  <c r="C17" i="41"/>
  <c r="B17" i="41"/>
  <c r="A18" i="41"/>
  <c r="J16" i="41"/>
  <c r="L16" i="41"/>
  <c r="K16" i="41"/>
  <c r="I17" i="40"/>
  <c r="C17" i="40"/>
  <c r="B17" i="40"/>
  <c r="A18" i="40"/>
  <c r="J16" i="40"/>
  <c r="K16" i="40"/>
  <c r="L16" i="40"/>
  <c r="B17" i="39"/>
  <c r="I17" i="39"/>
  <c r="A18" i="39"/>
  <c r="C17" i="39"/>
  <c r="L16" i="39"/>
  <c r="J16" i="39"/>
  <c r="K16" i="39"/>
  <c r="A18" i="33"/>
  <c r="I17" i="33"/>
  <c r="C17" i="33"/>
  <c r="B17" i="33"/>
  <c r="J16" i="33"/>
  <c r="K16" i="33"/>
  <c r="L16" i="33"/>
  <c r="I17" i="34"/>
  <c r="C17" i="34"/>
  <c r="B17" i="34"/>
  <c r="A18" i="34"/>
  <c r="K16" i="34"/>
  <c r="J16" i="34"/>
  <c r="L16" i="34"/>
  <c r="I17" i="35"/>
  <c r="C17" i="35"/>
  <c r="B17" i="35"/>
  <c r="A18" i="35"/>
  <c r="K16" i="35"/>
  <c r="J16" i="35"/>
  <c r="L16" i="35"/>
  <c r="I17" i="36"/>
  <c r="C17" i="36"/>
  <c r="B17" i="36"/>
  <c r="A18" i="36"/>
  <c r="J16" i="36"/>
  <c r="K16" i="36"/>
  <c r="L16" i="36"/>
  <c r="A18" i="37"/>
  <c r="I17" i="37"/>
  <c r="C17" i="37"/>
  <c r="B17" i="37"/>
  <c r="J16" i="37"/>
  <c r="L16" i="37"/>
  <c r="K16" i="37"/>
  <c r="J16" i="38"/>
  <c r="L16" i="38"/>
  <c r="K16" i="38"/>
  <c r="C17" i="38"/>
  <c r="B17" i="38"/>
  <c r="A18" i="38"/>
  <c r="I17" i="38"/>
  <c r="K16" i="32"/>
  <c r="L16" i="32"/>
  <c r="H13" i="45"/>
  <c r="I17" i="32"/>
  <c r="A18" i="32"/>
  <c r="C17" i="32"/>
  <c r="B17" i="32"/>
  <c r="J16" i="32"/>
  <c r="F14" i="45"/>
  <c r="G14" i="45" s="1"/>
  <c r="K13" i="45"/>
  <c r="L12" i="45"/>
  <c r="M12" i="45"/>
  <c r="Z14" i="45"/>
  <c r="Z15" i="45" s="1"/>
  <c r="AB13" i="45"/>
  <c r="S43" i="45"/>
  <c r="I43" i="45"/>
  <c r="AC43" i="45"/>
  <c r="X44" i="45"/>
  <c r="N44" i="45"/>
  <c r="S8" i="45"/>
  <c r="N7" i="45"/>
  <c r="AA50" i="45"/>
  <c r="Z51" i="45"/>
  <c r="AB50" i="45"/>
  <c r="A51" i="45"/>
  <c r="C50" i="45"/>
  <c r="B50" i="45"/>
  <c r="Q50" i="45"/>
  <c r="P51" i="45"/>
  <c r="R50" i="45"/>
  <c r="U51" i="45"/>
  <c r="W50" i="45"/>
  <c r="V50" i="45"/>
  <c r="G50" i="45"/>
  <c r="F51" i="45"/>
  <c r="H50" i="45"/>
  <c r="F15" i="45"/>
  <c r="A15" i="45"/>
  <c r="C14" i="45"/>
  <c r="B14" i="45"/>
  <c r="R14" i="45"/>
  <c r="Q14" i="45"/>
  <c r="P15" i="45"/>
  <c r="U15" i="45"/>
  <c r="V14" i="45"/>
  <c r="W14" i="45"/>
  <c r="K51" i="45"/>
  <c r="L50" i="45"/>
  <c r="M50" i="45"/>
  <c r="AC9" i="45"/>
  <c r="X9" i="45"/>
  <c r="N9" i="45"/>
  <c r="I18" i="43" l="1"/>
  <c r="A19" i="43"/>
  <c r="C18" i="43"/>
  <c r="B18" i="43"/>
  <c r="K17" i="43"/>
  <c r="J17" i="43"/>
  <c r="L17" i="43"/>
  <c r="I18" i="42"/>
  <c r="C18" i="42"/>
  <c r="B18" i="42"/>
  <c r="A19" i="42"/>
  <c r="J17" i="42"/>
  <c r="L17" i="42"/>
  <c r="K17" i="42"/>
  <c r="C18" i="41"/>
  <c r="B18" i="41"/>
  <c r="I18" i="41"/>
  <c r="A19" i="41"/>
  <c r="K17" i="41"/>
  <c r="J17" i="41"/>
  <c r="L17" i="41"/>
  <c r="I18" i="40"/>
  <c r="C18" i="40"/>
  <c r="B18" i="40"/>
  <c r="A19" i="40"/>
  <c r="K17" i="40"/>
  <c r="J17" i="40"/>
  <c r="L17" i="40"/>
  <c r="C18" i="39"/>
  <c r="B18" i="39"/>
  <c r="I18" i="39"/>
  <c r="A19" i="39"/>
  <c r="K17" i="39"/>
  <c r="J17" i="39"/>
  <c r="L17" i="39"/>
  <c r="K17" i="33"/>
  <c r="J17" i="33"/>
  <c r="L17" i="33"/>
  <c r="A19" i="33"/>
  <c r="I18" i="33"/>
  <c r="C18" i="33"/>
  <c r="B18" i="33"/>
  <c r="I18" i="34"/>
  <c r="C18" i="34"/>
  <c r="A19" i="34"/>
  <c r="B18" i="34"/>
  <c r="J17" i="34"/>
  <c r="L17" i="34"/>
  <c r="K17" i="34"/>
  <c r="I18" i="35"/>
  <c r="A19" i="35"/>
  <c r="C18" i="35"/>
  <c r="B18" i="35"/>
  <c r="J17" i="35"/>
  <c r="K17" i="35"/>
  <c r="L17" i="35"/>
  <c r="A19" i="36"/>
  <c r="I18" i="36"/>
  <c r="C18" i="36"/>
  <c r="B18" i="36"/>
  <c r="K17" i="36"/>
  <c r="J17" i="36"/>
  <c r="L17" i="36"/>
  <c r="K17" i="37"/>
  <c r="L17" i="37"/>
  <c r="J17" i="37"/>
  <c r="A19" i="37"/>
  <c r="I18" i="37"/>
  <c r="C18" i="37"/>
  <c r="B18" i="37"/>
  <c r="I18" i="38"/>
  <c r="C18" i="38"/>
  <c r="A19" i="38"/>
  <c r="B18" i="38"/>
  <c r="K17" i="38"/>
  <c r="J17" i="38"/>
  <c r="L17" i="38"/>
  <c r="K17" i="32"/>
  <c r="L17" i="32"/>
  <c r="B18" i="32"/>
  <c r="C18" i="32"/>
  <c r="A19" i="32"/>
  <c r="I18" i="32"/>
  <c r="J17" i="32"/>
  <c r="H14" i="45"/>
  <c r="AA14" i="45"/>
  <c r="AB14" i="45"/>
  <c r="L13" i="45"/>
  <c r="M13" i="45"/>
  <c r="K14" i="45"/>
  <c r="D44" i="45"/>
  <c r="N45" i="45"/>
  <c r="X43" i="45"/>
  <c r="I8" i="45"/>
  <c r="S44" i="45"/>
  <c r="D45" i="45"/>
  <c r="I9" i="45"/>
  <c r="I45" i="45"/>
  <c r="N43" i="45"/>
  <c r="N8" i="45"/>
  <c r="R15" i="45"/>
  <c r="Q15" i="45"/>
  <c r="P16" i="45"/>
  <c r="A16" i="45"/>
  <c r="C15" i="45"/>
  <c r="B15" i="45"/>
  <c r="G51" i="45"/>
  <c r="F52" i="45"/>
  <c r="H51" i="45"/>
  <c r="A52" i="45"/>
  <c r="C51" i="45"/>
  <c r="B51" i="45"/>
  <c r="AB15" i="45"/>
  <c r="AA15" i="45"/>
  <c r="Z16" i="45"/>
  <c r="K52" i="45"/>
  <c r="M51" i="45"/>
  <c r="L51" i="45"/>
  <c r="H15" i="45"/>
  <c r="G15" i="45"/>
  <c r="F16" i="45"/>
  <c r="U52" i="45"/>
  <c r="V51" i="45"/>
  <c r="W51" i="45"/>
  <c r="AA51" i="45"/>
  <c r="Z52" i="45"/>
  <c r="AB51" i="45"/>
  <c r="Q51" i="45"/>
  <c r="P52" i="45"/>
  <c r="R51" i="45"/>
  <c r="U16" i="45"/>
  <c r="W15" i="45"/>
  <c r="V15" i="45"/>
  <c r="N10" i="45"/>
  <c r="A20" i="43" l="1"/>
  <c r="I19" i="43"/>
  <c r="C19" i="43"/>
  <c r="B19" i="43"/>
  <c r="L18" i="43"/>
  <c r="K18" i="43"/>
  <c r="J18" i="43"/>
  <c r="I19" i="42"/>
  <c r="C19" i="42"/>
  <c r="B19" i="42"/>
  <c r="A20" i="42"/>
  <c r="K18" i="42"/>
  <c r="J18" i="42"/>
  <c r="L18" i="42"/>
  <c r="A20" i="41"/>
  <c r="C19" i="41"/>
  <c r="B19" i="41"/>
  <c r="I19" i="41"/>
  <c r="L18" i="41"/>
  <c r="K18" i="41"/>
  <c r="J18" i="41"/>
  <c r="A20" i="40"/>
  <c r="I19" i="40"/>
  <c r="C19" i="40"/>
  <c r="B19" i="40"/>
  <c r="L18" i="40"/>
  <c r="K18" i="40"/>
  <c r="J18" i="40"/>
  <c r="I19" i="39"/>
  <c r="C19" i="39"/>
  <c r="B19" i="39"/>
  <c r="A20" i="39"/>
  <c r="L18" i="39"/>
  <c r="K18" i="39"/>
  <c r="J18" i="39"/>
  <c r="L18" i="33"/>
  <c r="K18" i="33"/>
  <c r="J18" i="33"/>
  <c r="A20" i="33"/>
  <c r="B19" i="33"/>
  <c r="I19" i="33"/>
  <c r="C19" i="33"/>
  <c r="I19" i="34"/>
  <c r="A20" i="34"/>
  <c r="C19" i="34"/>
  <c r="B19" i="34"/>
  <c r="K18" i="34"/>
  <c r="J18" i="34"/>
  <c r="L18" i="34"/>
  <c r="A20" i="35"/>
  <c r="B19" i="35"/>
  <c r="I19" i="35"/>
  <c r="C19" i="35"/>
  <c r="K18" i="35"/>
  <c r="J18" i="35"/>
  <c r="L18" i="35"/>
  <c r="L18" i="36"/>
  <c r="K18" i="36"/>
  <c r="J18" i="36"/>
  <c r="A20" i="36"/>
  <c r="I19" i="36"/>
  <c r="C19" i="36"/>
  <c r="B19" i="36"/>
  <c r="L18" i="37"/>
  <c r="K18" i="37"/>
  <c r="J18" i="37"/>
  <c r="A20" i="37"/>
  <c r="B19" i="37"/>
  <c r="I19" i="37"/>
  <c r="C19" i="37"/>
  <c r="A20" i="38"/>
  <c r="I19" i="38"/>
  <c r="C19" i="38"/>
  <c r="B19" i="38"/>
  <c r="L18" i="38"/>
  <c r="J18" i="38"/>
  <c r="K18" i="38"/>
  <c r="K18" i="32"/>
  <c r="L18" i="32"/>
  <c r="J18" i="32"/>
  <c r="I19" i="32"/>
  <c r="C19" i="32"/>
  <c r="A20" i="32"/>
  <c r="B19" i="32"/>
  <c r="K15" i="45"/>
  <c r="M14" i="45"/>
  <c r="L14" i="45"/>
  <c r="AC45" i="45"/>
  <c r="S9" i="45"/>
  <c r="S45" i="45"/>
  <c r="X46" i="45"/>
  <c r="D46" i="45"/>
  <c r="I10" i="45"/>
  <c r="S46" i="45"/>
  <c r="I44" i="45"/>
  <c r="S10" i="45"/>
  <c r="Q52" i="45"/>
  <c r="P53" i="45"/>
  <c r="R52" i="45"/>
  <c r="AB16" i="45"/>
  <c r="AA16" i="45"/>
  <c r="Z17" i="45"/>
  <c r="A17" i="45"/>
  <c r="B16" i="45"/>
  <c r="C16" i="45"/>
  <c r="H16" i="45"/>
  <c r="G16" i="45"/>
  <c r="F17" i="45"/>
  <c r="K53" i="45"/>
  <c r="L52" i="45"/>
  <c r="M52" i="45"/>
  <c r="R16" i="45"/>
  <c r="Q16" i="45"/>
  <c r="P17" i="45"/>
  <c r="G52" i="45"/>
  <c r="F53" i="45"/>
  <c r="H52" i="45"/>
  <c r="AA52" i="45"/>
  <c r="Z53" i="45"/>
  <c r="AB52" i="45"/>
  <c r="U17" i="45"/>
  <c r="W16" i="45"/>
  <c r="V16" i="45"/>
  <c r="A53" i="45"/>
  <c r="C52" i="45"/>
  <c r="B52" i="45"/>
  <c r="U53" i="45"/>
  <c r="W52" i="45"/>
  <c r="V52" i="45"/>
  <c r="I47" i="45"/>
  <c r="S11" i="45"/>
  <c r="L19" i="43" l="1"/>
  <c r="K19" i="43"/>
  <c r="J19" i="43"/>
  <c r="A21" i="43"/>
  <c r="I20" i="43"/>
  <c r="B20" i="43"/>
  <c r="C20" i="43"/>
  <c r="A21" i="42"/>
  <c r="I20" i="42"/>
  <c r="C20" i="42"/>
  <c r="B20" i="42"/>
  <c r="L19" i="42"/>
  <c r="K19" i="42"/>
  <c r="J19" i="42"/>
  <c r="L19" i="41"/>
  <c r="K19" i="41"/>
  <c r="J19" i="41"/>
  <c r="A21" i="41"/>
  <c r="I20" i="41"/>
  <c r="C20" i="41"/>
  <c r="B20" i="41"/>
  <c r="L19" i="40"/>
  <c r="K19" i="40"/>
  <c r="J19" i="40"/>
  <c r="A21" i="40"/>
  <c r="B20" i="40"/>
  <c r="I20" i="40"/>
  <c r="C20" i="40"/>
  <c r="I20" i="39"/>
  <c r="C20" i="39"/>
  <c r="A21" i="39"/>
  <c r="B20" i="39"/>
  <c r="L19" i="39"/>
  <c r="J19" i="39"/>
  <c r="K19" i="39"/>
  <c r="L19" i="33"/>
  <c r="K19" i="33"/>
  <c r="J19" i="33"/>
  <c r="A21" i="33"/>
  <c r="C20" i="33"/>
  <c r="B20" i="33"/>
  <c r="I20" i="33"/>
  <c r="A21" i="34"/>
  <c r="I20" i="34"/>
  <c r="C20" i="34"/>
  <c r="B20" i="34"/>
  <c r="L19" i="34"/>
  <c r="K19" i="34"/>
  <c r="J19" i="34"/>
  <c r="L19" i="35"/>
  <c r="K19" i="35"/>
  <c r="J19" i="35"/>
  <c r="A21" i="35"/>
  <c r="C20" i="35"/>
  <c r="I20" i="35"/>
  <c r="B20" i="35"/>
  <c r="L19" i="36"/>
  <c r="K19" i="36"/>
  <c r="J19" i="36"/>
  <c r="A21" i="36"/>
  <c r="I20" i="36"/>
  <c r="B20" i="36"/>
  <c r="C20" i="36"/>
  <c r="L19" i="37"/>
  <c r="K19" i="37"/>
  <c r="J19" i="37"/>
  <c r="A21" i="37"/>
  <c r="C20" i="37"/>
  <c r="I20" i="37"/>
  <c r="B20" i="37"/>
  <c r="L19" i="38"/>
  <c r="J19" i="38"/>
  <c r="K19" i="38"/>
  <c r="A21" i="38"/>
  <c r="I20" i="38"/>
  <c r="C20" i="38"/>
  <c r="B20" i="38"/>
  <c r="K19" i="32"/>
  <c r="L19" i="32"/>
  <c r="I20" i="32"/>
  <c r="A21" i="32"/>
  <c r="C20" i="32"/>
  <c r="B20" i="32"/>
  <c r="J19" i="32"/>
  <c r="K16" i="45"/>
  <c r="L15" i="45"/>
  <c r="M15" i="45"/>
  <c r="AC10" i="45"/>
  <c r="AC46" i="45"/>
  <c r="N46" i="45"/>
  <c r="X45" i="45"/>
  <c r="D6" i="45"/>
  <c r="I11" i="45"/>
  <c r="S47" i="45"/>
  <c r="AC11" i="45"/>
  <c r="A18" i="45"/>
  <c r="C17" i="45"/>
  <c r="B17" i="45"/>
  <c r="AB17" i="45"/>
  <c r="AA17" i="45"/>
  <c r="Z18" i="45"/>
  <c r="K54" i="45"/>
  <c r="M53" i="45"/>
  <c r="L53" i="45"/>
  <c r="H17" i="45"/>
  <c r="G17" i="45"/>
  <c r="F18" i="45"/>
  <c r="AA53" i="45"/>
  <c r="Z54" i="45"/>
  <c r="AB53" i="45"/>
  <c r="G53" i="45"/>
  <c r="F54" i="45"/>
  <c r="H53" i="45"/>
  <c r="U54" i="45"/>
  <c r="W53" i="45"/>
  <c r="V53" i="45"/>
  <c r="R17" i="45"/>
  <c r="Q17" i="45"/>
  <c r="P18" i="45"/>
  <c r="Q53" i="45"/>
  <c r="P54" i="45"/>
  <c r="R53" i="45"/>
  <c r="A54" i="45"/>
  <c r="B53" i="45"/>
  <c r="C53" i="45"/>
  <c r="U18" i="45"/>
  <c r="W17" i="45"/>
  <c r="V17" i="45"/>
  <c r="S12" i="45"/>
  <c r="L20" i="43" l="1"/>
  <c r="K20" i="43"/>
  <c r="J20" i="43"/>
  <c r="B21" i="43"/>
  <c r="C21" i="43"/>
  <c r="A22" i="43"/>
  <c r="I21" i="43"/>
  <c r="K20" i="42"/>
  <c r="L20" i="42"/>
  <c r="J20" i="42"/>
  <c r="A22" i="42"/>
  <c r="I21" i="42"/>
  <c r="C21" i="42"/>
  <c r="B21" i="42"/>
  <c r="L20" i="41"/>
  <c r="K20" i="41"/>
  <c r="J20" i="41"/>
  <c r="B21" i="41"/>
  <c r="A22" i="41"/>
  <c r="I21" i="41"/>
  <c r="C21" i="41"/>
  <c r="B21" i="40"/>
  <c r="A22" i="40"/>
  <c r="C21" i="40"/>
  <c r="I21" i="40"/>
  <c r="L20" i="40"/>
  <c r="K20" i="40"/>
  <c r="J20" i="40"/>
  <c r="I21" i="39"/>
  <c r="B21" i="39"/>
  <c r="C21" i="39"/>
  <c r="A22" i="39"/>
  <c r="J20" i="39"/>
  <c r="L20" i="39"/>
  <c r="K20" i="39"/>
  <c r="L20" i="33"/>
  <c r="K20" i="33"/>
  <c r="J20" i="33"/>
  <c r="B21" i="33"/>
  <c r="A22" i="33"/>
  <c r="C21" i="33"/>
  <c r="I21" i="33"/>
  <c r="L20" i="34"/>
  <c r="K20" i="34"/>
  <c r="J20" i="34"/>
  <c r="A22" i="34"/>
  <c r="C21" i="34"/>
  <c r="I21" i="34"/>
  <c r="B21" i="34"/>
  <c r="L20" i="35"/>
  <c r="K20" i="35"/>
  <c r="J20" i="35"/>
  <c r="A22" i="35"/>
  <c r="C21" i="35"/>
  <c r="B21" i="35"/>
  <c r="I21" i="35"/>
  <c r="L20" i="36"/>
  <c r="K20" i="36"/>
  <c r="J20" i="36"/>
  <c r="B21" i="36"/>
  <c r="A22" i="36"/>
  <c r="C21" i="36"/>
  <c r="I21" i="36"/>
  <c r="L20" i="37"/>
  <c r="K20" i="37"/>
  <c r="J20" i="37"/>
  <c r="B21" i="37"/>
  <c r="A22" i="37"/>
  <c r="I21" i="37"/>
  <c r="C21" i="37"/>
  <c r="L20" i="38"/>
  <c r="K20" i="38"/>
  <c r="J20" i="38"/>
  <c r="B21" i="38"/>
  <c r="C21" i="38"/>
  <c r="A22" i="38"/>
  <c r="I21" i="38"/>
  <c r="K20" i="32"/>
  <c r="L20" i="32"/>
  <c r="I21" i="32"/>
  <c r="A22" i="32"/>
  <c r="C21" i="32"/>
  <c r="B21" i="32"/>
  <c r="J20" i="32"/>
  <c r="K17" i="45"/>
  <c r="M16" i="45"/>
  <c r="L16" i="45"/>
  <c r="X47" i="45"/>
  <c r="N11" i="45"/>
  <c r="D47" i="45"/>
  <c r="N47" i="45"/>
  <c r="I46" i="45"/>
  <c r="S48" i="45"/>
  <c r="X12" i="45"/>
  <c r="I48" i="45"/>
  <c r="X11" i="45"/>
  <c r="X10" i="45"/>
  <c r="AA54" i="45"/>
  <c r="Z55" i="45"/>
  <c r="AB54" i="45"/>
  <c r="AB18" i="45"/>
  <c r="AA18" i="45"/>
  <c r="Z19" i="45"/>
  <c r="H18" i="45"/>
  <c r="G18" i="45"/>
  <c r="F19" i="45"/>
  <c r="U55" i="45"/>
  <c r="W54" i="45"/>
  <c r="V54" i="45"/>
  <c r="R18" i="45"/>
  <c r="Q18" i="45"/>
  <c r="P19" i="45"/>
  <c r="A55" i="45"/>
  <c r="C54" i="45"/>
  <c r="B54" i="45"/>
  <c r="K55" i="45"/>
  <c r="L54" i="45"/>
  <c r="M54" i="45"/>
  <c r="U19" i="45"/>
  <c r="V18" i="45"/>
  <c r="W18" i="45"/>
  <c r="Q54" i="45"/>
  <c r="P55" i="45"/>
  <c r="R54" i="45"/>
  <c r="G54" i="45"/>
  <c r="F55" i="45"/>
  <c r="H54" i="45"/>
  <c r="A19" i="45"/>
  <c r="C18" i="45"/>
  <c r="B18" i="45"/>
  <c r="AC13" i="45"/>
  <c r="L21" i="43" l="1"/>
  <c r="K21" i="43"/>
  <c r="J21" i="43"/>
  <c r="C22" i="43"/>
  <c r="B22" i="43"/>
  <c r="A23" i="43"/>
  <c r="I22" i="43"/>
  <c r="L21" i="42"/>
  <c r="K21" i="42"/>
  <c r="J21" i="42"/>
  <c r="B22" i="42"/>
  <c r="A23" i="42"/>
  <c r="C22" i="42"/>
  <c r="I22" i="42"/>
  <c r="C22" i="41"/>
  <c r="B22" i="41"/>
  <c r="A23" i="41"/>
  <c r="I22" i="41"/>
  <c r="K21" i="41"/>
  <c r="J21" i="41"/>
  <c r="L21" i="41"/>
  <c r="L21" i="40"/>
  <c r="K21" i="40"/>
  <c r="J21" i="40"/>
  <c r="C22" i="40"/>
  <c r="B22" i="40"/>
  <c r="I22" i="40"/>
  <c r="A23" i="40"/>
  <c r="A23" i="39"/>
  <c r="I22" i="39"/>
  <c r="C22" i="39"/>
  <c r="B22" i="39"/>
  <c r="K21" i="39"/>
  <c r="J21" i="39"/>
  <c r="L21" i="39"/>
  <c r="L21" i="33"/>
  <c r="K21" i="33"/>
  <c r="J21" i="33"/>
  <c r="C22" i="33"/>
  <c r="B22" i="33"/>
  <c r="I22" i="33"/>
  <c r="A23" i="33"/>
  <c r="L21" i="34"/>
  <c r="K21" i="34"/>
  <c r="J21" i="34"/>
  <c r="B22" i="34"/>
  <c r="A23" i="34"/>
  <c r="I22" i="34"/>
  <c r="C22" i="34"/>
  <c r="L21" i="35"/>
  <c r="K21" i="35"/>
  <c r="J21" i="35"/>
  <c r="B22" i="35"/>
  <c r="A23" i="35"/>
  <c r="I22" i="35"/>
  <c r="C22" i="35"/>
  <c r="L21" i="36"/>
  <c r="K21" i="36"/>
  <c r="J21" i="36"/>
  <c r="C22" i="36"/>
  <c r="B22" i="36"/>
  <c r="A23" i="36"/>
  <c r="I22" i="36"/>
  <c r="L21" i="37"/>
  <c r="K21" i="37"/>
  <c r="J21" i="37"/>
  <c r="C22" i="37"/>
  <c r="B22" i="37"/>
  <c r="I22" i="37"/>
  <c r="A23" i="37"/>
  <c r="C22" i="38"/>
  <c r="B22" i="38"/>
  <c r="A23" i="38"/>
  <c r="I22" i="38"/>
  <c r="L21" i="38"/>
  <c r="K21" i="38"/>
  <c r="J21" i="38"/>
  <c r="K21" i="32"/>
  <c r="L21" i="32"/>
  <c r="B22" i="32"/>
  <c r="A23" i="32"/>
  <c r="C22" i="32"/>
  <c r="I22" i="32"/>
  <c r="J21" i="32"/>
  <c r="L17" i="45"/>
  <c r="K18" i="45"/>
  <c r="M17" i="45"/>
  <c r="AC48" i="45"/>
  <c r="N48" i="45"/>
  <c r="X49" i="45"/>
  <c r="D48" i="45"/>
  <c r="D49" i="45"/>
  <c r="I49" i="45"/>
  <c r="AC47" i="45"/>
  <c r="S49" i="45"/>
  <c r="X13" i="45"/>
  <c r="I12" i="45"/>
  <c r="K56" i="45"/>
  <c r="M55" i="45"/>
  <c r="L55" i="45"/>
  <c r="AA19" i="45"/>
  <c r="Z20" i="45"/>
  <c r="AB19" i="45"/>
  <c r="G55" i="45"/>
  <c r="F56" i="45"/>
  <c r="H55" i="45"/>
  <c r="Q55" i="45"/>
  <c r="P56" i="45"/>
  <c r="R55" i="45"/>
  <c r="U56" i="45"/>
  <c r="V55" i="45"/>
  <c r="W55" i="45"/>
  <c r="A56" i="45"/>
  <c r="B55" i="45"/>
  <c r="C55" i="45"/>
  <c r="A20" i="45"/>
  <c r="B19" i="45"/>
  <c r="C19" i="45"/>
  <c r="P20" i="45"/>
  <c r="R19" i="45"/>
  <c r="Q19" i="45"/>
  <c r="AA55" i="45"/>
  <c r="Z56" i="45"/>
  <c r="AB55" i="45"/>
  <c r="V19" i="45"/>
  <c r="U20" i="45"/>
  <c r="W19" i="45"/>
  <c r="H19" i="45"/>
  <c r="G19" i="45"/>
  <c r="F20" i="45"/>
  <c r="D50" i="45"/>
  <c r="X14" i="45"/>
  <c r="S14" i="45"/>
  <c r="N14" i="45"/>
  <c r="L22" i="43" l="1"/>
  <c r="K22" i="43"/>
  <c r="J22" i="43"/>
  <c r="I23" i="43"/>
  <c r="C23" i="43"/>
  <c r="B23" i="43"/>
  <c r="A24" i="43"/>
  <c r="C23" i="42"/>
  <c r="B23" i="42"/>
  <c r="A24" i="42"/>
  <c r="I23" i="42"/>
  <c r="L22" i="42"/>
  <c r="K22" i="42"/>
  <c r="J22" i="42"/>
  <c r="J22" i="41"/>
  <c r="K22" i="41"/>
  <c r="L22" i="41"/>
  <c r="I23" i="41"/>
  <c r="C23" i="41"/>
  <c r="A24" i="41"/>
  <c r="B23" i="41"/>
  <c r="I23" i="40"/>
  <c r="C23" i="40"/>
  <c r="B23" i="40"/>
  <c r="A24" i="40"/>
  <c r="L22" i="40"/>
  <c r="K22" i="40"/>
  <c r="J22" i="40"/>
  <c r="L22" i="39"/>
  <c r="K22" i="39"/>
  <c r="J22" i="39"/>
  <c r="A24" i="39"/>
  <c r="C23" i="39"/>
  <c r="B23" i="39"/>
  <c r="I23" i="39"/>
  <c r="I23" i="33"/>
  <c r="C23" i="33"/>
  <c r="B23" i="33"/>
  <c r="A24" i="33"/>
  <c r="J22" i="33"/>
  <c r="L22" i="33"/>
  <c r="K22" i="33"/>
  <c r="L22" i="34"/>
  <c r="K22" i="34"/>
  <c r="J22" i="34"/>
  <c r="C23" i="34"/>
  <c r="B23" i="34"/>
  <c r="I23" i="34"/>
  <c r="A24" i="34"/>
  <c r="L22" i="35"/>
  <c r="J22" i="35"/>
  <c r="K22" i="35"/>
  <c r="C23" i="35"/>
  <c r="B23" i="35"/>
  <c r="I23" i="35"/>
  <c r="A24" i="35"/>
  <c r="L22" i="36"/>
  <c r="K22" i="36"/>
  <c r="J22" i="36"/>
  <c r="I23" i="36"/>
  <c r="C23" i="36"/>
  <c r="B23" i="36"/>
  <c r="A24" i="36"/>
  <c r="I23" i="37"/>
  <c r="C23" i="37"/>
  <c r="B23" i="37"/>
  <c r="A24" i="37"/>
  <c r="J22" i="37"/>
  <c r="L22" i="37"/>
  <c r="K22" i="37"/>
  <c r="I23" i="38"/>
  <c r="C23" i="38"/>
  <c r="B23" i="38"/>
  <c r="A24" i="38"/>
  <c r="L22" i="38"/>
  <c r="K22" i="38"/>
  <c r="J22" i="38"/>
  <c r="K22" i="32"/>
  <c r="L22" i="32"/>
  <c r="J22" i="32"/>
  <c r="I23" i="32"/>
  <c r="A24" i="32"/>
  <c r="C23" i="32"/>
  <c r="B23" i="32"/>
  <c r="L18" i="45"/>
  <c r="M18" i="45"/>
  <c r="K19" i="45"/>
  <c r="AC49" i="45"/>
  <c r="I13" i="45"/>
  <c r="X48" i="45"/>
  <c r="I14" i="45"/>
  <c r="N49" i="45"/>
  <c r="S50" i="45"/>
  <c r="AC12" i="45"/>
  <c r="N13" i="45"/>
  <c r="N12" i="45"/>
  <c r="Q20" i="45"/>
  <c r="R20" i="45"/>
  <c r="P21" i="45"/>
  <c r="V20" i="45"/>
  <c r="W20" i="45"/>
  <c r="U21" i="45"/>
  <c r="U57" i="45"/>
  <c r="W56" i="45"/>
  <c r="V56" i="45"/>
  <c r="AA20" i="45"/>
  <c r="Z21" i="45"/>
  <c r="AB20" i="45"/>
  <c r="A57" i="45"/>
  <c r="C56" i="45"/>
  <c r="B56" i="45"/>
  <c r="AA56" i="45"/>
  <c r="Z57" i="45"/>
  <c r="AB56" i="45"/>
  <c r="G20" i="45"/>
  <c r="F21" i="45"/>
  <c r="H20" i="45"/>
  <c r="B20" i="45"/>
  <c r="A21" i="45"/>
  <c r="C20" i="45"/>
  <c r="Q56" i="45"/>
  <c r="P57" i="45"/>
  <c r="R56" i="45"/>
  <c r="G56" i="45"/>
  <c r="F57" i="45"/>
  <c r="H56" i="45"/>
  <c r="K57" i="45"/>
  <c r="M56" i="45"/>
  <c r="L56" i="45"/>
  <c r="AC51" i="45"/>
  <c r="AC15" i="45"/>
  <c r="X15" i="45"/>
  <c r="N15" i="45"/>
  <c r="I24" i="43" l="1"/>
  <c r="C24" i="43"/>
  <c r="B24" i="43"/>
  <c r="A25" i="43"/>
  <c r="J23" i="43"/>
  <c r="L23" i="43"/>
  <c r="K23" i="43"/>
  <c r="I24" i="42"/>
  <c r="B24" i="42"/>
  <c r="C24" i="42"/>
  <c r="A25" i="42"/>
  <c r="L23" i="42"/>
  <c r="K23" i="42"/>
  <c r="J23" i="42"/>
  <c r="A25" i="41"/>
  <c r="I24" i="41"/>
  <c r="C24" i="41"/>
  <c r="B24" i="41"/>
  <c r="K23" i="41"/>
  <c r="J23" i="41"/>
  <c r="L23" i="41"/>
  <c r="I24" i="40"/>
  <c r="C24" i="40"/>
  <c r="B24" i="40"/>
  <c r="A25" i="40"/>
  <c r="J23" i="40"/>
  <c r="L23" i="40"/>
  <c r="K23" i="40"/>
  <c r="L23" i="39"/>
  <c r="K23" i="39"/>
  <c r="J23" i="39"/>
  <c r="I24" i="39"/>
  <c r="C24" i="39"/>
  <c r="A25" i="39"/>
  <c r="B24" i="39"/>
  <c r="I24" i="33"/>
  <c r="C24" i="33"/>
  <c r="B24" i="33"/>
  <c r="A25" i="33"/>
  <c r="K23" i="33"/>
  <c r="J23" i="33"/>
  <c r="L23" i="33"/>
  <c r="I24" i="34"/>
  <c r="C24" i="34"/>
  <c r="B24" i="34"/>
  <c r="A25" i="34"/>
  <c r="L23" i="34"/>
  <c r="J23" i="34"/>
  <c r="K23" i="34"/>
  <c r="J23" i="35"/>
  <c r="L23" i="35"/>
  <c r="K23" i="35"/>
  <c r="I24" i="35"/>
  <c r="C24" i="35"/>
  <c r="B24" i="35"/>
  <c r="A25" i="35"/>
  <c r="L23" i="36"/>
  <c r="K23" i="36"/>
  <c r="J23" i="36"/>
  <c r="I24" i="36"/>
  <c r="C24" i="36"/>
  <c r="B24" i="36"/>
  <c r="A25" i="36"/>
  <c r="I24" i="37"/>
  <c r="C24" i="37"/>
  <c r="B24" i="37"/>
  <c r="A25" i="37"/>
  <c r="K23" i="37"/>
  <c r="L23" i="37"/>
  <c r="J23" i="37"/>
  <c r="I24" i="38"/>
  <c r="B24" i="38"/>
  <c r="C24" i="38"/>
  <c r="A25" i="38"/>
  <c r="L23" i="38"/>
  <c r="J23" i="38"/>
  <c r="K23" i="38"/>
  <c r="K23" i="32"/>
  <c r="L23" i="32"/>
  <c r="I24" i="32"/>
  <c r="A25" i="32"/>
  <c r="C24" i="32"/>
  <c r="B24" i="32"/>
  <c r="J23" i="32"/>
  <c r="M19" i="45"/>
  <c r="L19" i="45"/>
  <c r="K20" i="45"/>
  <c r="S51" i="45"/>
  <c r="I51" i="45"/>
  <c r="X50" i="45"/>
  <c r="N51" i="45"/>
  <c r="AC50" i="45"/>
  <c r="N50" i="45"/>
  <c r="I50" i="45"/>
  <c r="S13" i="45"/>
  <c r="V21" i="45"/>
  <c r="U22" i="45"/>
  <c r="W21" i="45"/>
  <c r="AA57" i="45"/>
  <c r="Z58" i="45"/>
  <c r="AB57" i="45"/>
  <c r="A58" i="45"/>
  <c r="B57" i="45"/>
  <c r="C57" i="45"/>
  <c r="U58" i="45"/>
  <c r="V57" i="45"/>
  <c r="W57" i="45"/>
  <c r="G21" i="45"/>
  <c r="F22" i="45"/>
  <c r="H21" i="45"/>
  <c r="Q57" i="45"/>
  <c r="P58" i="45"/>
  <c r="R57" i="45"/>
  <c r="AA21" i="45"/>
  <c r="AB21" i="45"/>
  <c r="Z22" i="45"/>
  <c r="Q21" i="45"/>
  <c r="R21" i="45"/>
  <c r="P22" i="45"/>
  <c r="G57" i="45"/>
  <c r="F58" i="45"/>
  <c r="H57" i="45"/>
  <c r="K58" i="45"/>
  <c r="M57" i="45"/>
  <c r="L57" i="45"/>
  <c r="B21" i="45"/>
  <c r="A22" i="45"/>
  <c r="C21" i="45"/>
  <c r="AC16" i="45"/>
  <c r="X16" i="45"/>
  <c r="N16" i="45"/>
  <c r="I25" i="43" l="1"/>
  <c r="C25" i="43"/>
  <c r="B25" i="43"/>
  <c r="A26" i="43"/>
  <c r="J24" i="43"/>
  <c r="K24" i="43"/>
  <c r="L24" i="43"/>
  <c r="I25" i="42"/>
  <c r="C25" i="42"/>
  <c r="B25" i="42"/>
  <c r="A26" i="42"/>
  <c r="L24" i="42"/>
  <c r="K24" i="42"/>
  <c r="J24" i="42"/>
  <c r="J24" i="41"/>
  <c r="L24" i="41"/>
  <c r="K24" i="41"/>
  <c r="B25" i="41"/>
  <c r="I25" i="41"/>
  <c r="C25" i="41"/>
  <c r="A26" i="41"/>
  <c r="I25" i="40"/>
  <c r="C25" i="40"/>
  <c r="B25" i="40"/>
  <c r="A26" i="40"/>
  <c r="J24" i="40"/>
  <c r="K24" i="40"/>
  <c r="L24" i="40"/>
  <c r="B25" i="39"/>
  <c r="A26" i="39"/>
  <c r="C25" i="39"/>
  <c r="I25" i="39"/>
  <c r="L24" i="39"/>
  <c r="K24" i="39"/>
  <c r="J24" i="39"/>
  <c r="I25" i="33"/>
  <c r="C25" i="33"/>
  <c r="A26" i="33"/>
  <c r="B25" i="33"/>
  <c r="J24" i="33"/>
  <c r="L24" i="33"/>
  <c r="K24" i="33"/>
  <c r="I25" i="34"/>
  <c r="C25" i="34"/>
  <c r="B25" i="34"/>
  <c r="A26" i="34"/>
  <c r="K24" i="34"/>
  <c r="J24" i="34"/>
  <c r="L24" i="34"/>
  <c r="I25" i="35"/>
  <c r="C25" i="35"/>
  <c r="B25" i="35"/>
  <c r="A26" i="35"/>
  <c r="L24" i="35"/>
  <c r="J24" i="35"/>
  <c r="K24" i="35"/>
  <c r="I25" i="36"/>
  <c r="C25" i="36"/>
  <c r="B25" i="36"/>
  <c r="A26" i="36"/>
  <c r="J24" i="36"/>
  <c r="K24" i="36"/>
  <c r="L24" i="36"/>
  <c r="I25" i="37"/>
  <c r="C25" i="37"/>
  <c r="B25" i="37"/>
  <c r="A26" i="37"/>
  <c r="J24" i="37"/>
  <c r="K24" i="37"/>
  <c r="L24" i="37"/>
  <c r="C25" i="38"/>
  <c r="B25" i="38"/>
  <c r="I25" i="38"/>
  <c r="A26" i="38"/>
  <c r="J24" i="38"/>
  <c r="L24" i="38"/>
  <c r="K24" i="38"/>
  <c r="K24" i="32"/>
  <c r="L24" i="32"/>
  <c r="I25" i="32"/>
  <c r="A26" i="32"/>
  <c r="C25" i="32"/>
  <c r="B25" i="32"/>
  <c r="J24" i="32"/>
  <c r="L20" i="45"/>
  <c r="K21" i="45"/>
  <c r="M20" i="45"/>
  <c r="S15" i="45"/>
  <c r="D51" i="45"/>
  <c r="I15" i="45"/>
  <c r="S52" i="45"/>
  <c r="X51" i="45"/>
  <c r="I52" i="45"/>
  <c r="AC14" i="45"/>
  <c r="I16" i="45"/>
  <c r="G22" i="45"/>
  <c r="H22" i="45"/>
  <c r="F23" i="45"/>
  <c r="Q22" i="45"/>
  <c r="P23" i="45"/>
  <c r="R22" i="45"/>
  <c r="K59" i="45"/>
  <c r="L58" i="45"/>
  <c r="M58" i="45"/>
  <c r="AA22" i="45"/>
  <c r="AB22" i="45"/>
  <c r="Z23" i="45"/>
  <c r="B22" i="45"/>
  <c r="A23" i="45"/>
  <c r="C22" i="45"/>
  <c r="A59" i="45"/>
  <c r="C58" i="45"/>
  <c r="B58" i="45"/>
  <c r="AA58" i="45"/>
  <c r="Z59" i="45"/>
  <c r="AB58" i="45"/>
  <c r="G58" i="45"/>
  <c r="F59" i="45"/>
  <c r="H58" i="45"/>
  <c r="U59" i="45"/>
  <c r="W58" i="45"/>
  <c r="V58" i="45"/>
  <c r="V22" i="45"/>
  <c r="U23" i="45"/>
  <c r="W22" i="45"/>
  <c r="Q58" i="45"/>
  <c r="P59" i="45"/>
  <c r="R58" i="45"/>
  <c r="A27" i="43" l="1"/>
  <c r="I26" i="43"/>
  <c r="C26" i="43"/>
  <c r="B26" i="43"/>
  <c r="K25" i="43"/>
  <c r="J25" i="43"/>
  <c r="L25" i="43"/>
  <c r="I26" i="42"/>
  <c r="C26" i="42"/>
  <c r="B26" i="42"/>
  <c r="A27" i="42"/>
  <c r="J25" i="42"/>
  <c r="K25" i="42"/>
  <c r="L25" i="42"/>
  <c r="I26" i="41"/>
  <c r="B26" i="41"/>
  <c r="C26" i="41"/>
  <c r="A27" i="41"/>
  <c r="K25" i="41"/>
  <c r="J25" i="41"/>
  <c r="L25" i="41"/>
  <c r="I26" i="40"/>
  <c r="C26" i="40"/>
  <c r="A27" i="40"/>
  <c r="B26" i="40"/>
  <c r="K25" i="40"/>
  <c r="J25" i="40"/>
  <c r="L25" i="40"/>
  <c r="K25" i="39"/>
  <c r="L25" i="39"/>
  <c r="J25" i="39"/>
  <c r="C26" i="39"/>
  <c r="I26" i="39"/>
  <c r="B26" i="39"/>
  <c r="A27" i="39"/>
  <c r="I26" i="33"/>
  <c r="A27" i="33"/>
  <c r="C26" i="33"/>
  <c r="B26" i="33"/>
  <c r="K25" i="33"/>
  <c r="J25" i="33"/>
  <c r="L25" i="33"/>
  <c r="I26" i="34"/>
  <c r="C26" i="34"/>
  <c r="B26" i="34"/>
  <c r="A27" i="34"/>
  <c r="J25" i="34"/>
  <c r="K25" i="34"/>
  <c r="L25" i="34"/>
  <c r="J25" i="35"/>
  <c r="L25" i="35"/>
  <c r="K25" i="35"/>
  <c r="I26" i="35"/>
  <c r="C26" i="35"/>
  <c r="B26" i="35"/>
  <c r="A27" i="35"/>
  <c r="I26" i="36"/>
  <c r="C26" i="36"/>
  <c r="A27" i="36"/>
  <c r="B26" i="36"/>
  <c r="K25" i="36"/>
  <c r="J25" i="36"/>
  <c r="L25" i="36"/>
  <c r="I26" i="37"/>
  <c r="C26" i="37"/>
  <c r="B26" i="37"/>
  <c r="A27" i="37"/>
  <c r="K25" i="37"/>
  <c r="J25" i="37"/>
  <c r="L25" i="37"/>
  <c r="I26" i="38"/>
  <c r="A27" i="38"/>
  <c r="C26" i="38"/>
  <c r="B26" i="38"/>
  <c r="K25" i="38"/>
  <c r="J25" i="38"/>
  <c r="L25" i="38"/>
  <c r="K25" i="32"/>
  <c r="L25" i="32"/>
  <c r="B26" i="32"/>
  <c r="C26" i="32"/>
  <c r="A27" i="32"/>
  <c r="I26" i="32"/>
  <c r="J25" i="32"/>
  <c r="L21" i="45"/>
  <c r="M21" i="45"/>
  <c r="K22" i="45"/>
  <c r="AC52" i="45"/>
  <c r="N52" i="45"/>
  <c r="X17" i="45"/>
  <c r="X52" i="45"/>
  <c r="I53" i="45"/>
  <c r="X53" i="45"/>
  <c r="N17" i="45"/>
  <c r="AC53" i="45"/>
  <c r="I17" i="45"/>
  <c r="S53" i="45"/>
  <c r="D52" i="45"/>
  <c r="AA59" i="45"/>
  <c r="Z60" i="45"/>
  <c r="AB59" i="45"/>
  <c r="K60" i="45"/>
  <c r="M59" i="45"/>
  <c r="L59" i="45"/>
  <c r="B23" i="45"/>
  <c r="A24" i="45"/>
  <c r="C23" i="45"/>
  <c r="U60" i="45"/>
  <c r="V59" i="45"/>
  <c r="W59" i="45"/>
  <c r="AA23" i="45"/>
  <c r="AB23" i="45"/>
  <c r="Z24" i="45"/>
  <c r="G23" i="45"/>
  <c r="F24" i="45"/>
  <c r="H23" i="45"/>
  <c r="V23" i="45"/>
  <c r="U24" i="45"/>
  <c r="W23" i="45"/>
  <c r="Q23" i="45"/>
  <c r="P24" i="45"/>
  <c r="R23" i="45"/>
  <c r="Q59" i="45"/>
  <c r="P60" i="45"/>
  <c r="R59" i="45"/>
  <c r="G59" i="45"/>
  <c r="F60" i="45"/>
  <c r="H59" i="45"/>
  <c r="A60" i="45"/>
  <c r="C59" i="45"/>
  <c r="B59" i="45"/>
  <c r="L26" i="43" l="1"/>
  <c r="K26" i="43"/>
  <c r="J26" i="43"/>
  <c r="A28" i="43"/>
  <c r="I27" i="43"/>
  <c r="C27" i="43"/>
  <c r="B27" i="43"/>
  <c r="I27" i="42"/>
  <c r="C27" i="42"/>
  <c r="B27" i="42"/>
  <c r="A28" i="42"/>
  <c r="K26" i="42"/>
  <c r="J26" i="42"/>
  <c r="L26" i="42"/>
  <c r="A28" i="41"/>
  <c r="C27" i="41"/>
  <c r="B27" i="41"/>
  <c r="I27" i="41"/>
  <c r="L26" i="41"/>
  <c r="K26" i="41"/>
  <c r="J26" i="41"/>
  <c r="A28" i="40"/>
  <c r="I27" i="40"/>
  <c r="C27" i="40"/>
  <c r="B27" i="40"/>
  <c r="L26" i="40"/>
  <c r="K26" i="40"/>
  <c r="J26" i="40"/>
  <c r="L26" i="39"/>
  <c r="J26" i="39"/>
  <c r="K26" i="39"/>
  <c r="I27" i="39"/>
  <c r="A28" i="39"/>
  <c r="C27" i="39"/>
  <c r="B27" i="39"/>
  <c r="A28" i="33"/>
  <c r="B27" i="33"/>
  <c r="I27" i="33"/>
  <c r="C27" i="33"/>
  <c r="L26" i="33"/>
  <c r="K26" i="33"/>
  <c r="J26" i="33"/>
  <c r="I27" i="34"/>
  <c r="C27" i="34"/>
  <c r="B27" i="34"/>
  <c r="A28" i="34"/>
  <c r="K26" i="34"/>
  <c r="J26" i="34"/>
  <c r="L26" i="34"/>
  <c r="I27" i="35"/>
  <c r="B27" i="35"/>
  <c r="C27" i="35"/>
  <c r="A28" i="35"/>
  <c r="K26" i="35"/>
  <c r="J26" i="35"/>
  <c r="L26" i="35"/>
  <c r="A28" i="36"/>
  <c r="I27" i="36"/>
  <c r="C27" i="36"/>
  <c r="B27" i="36"/>
  <c r="L26" i="36"/>
  <c r="K26" i="36"/>
  <c r="J26" i="36"/>
  <c r="A28" i="37"/>
  <c r="B27" i="37"/>
  <c r="I27" i="37"/>
  <c r="C27" i="37"/>
  <c r="L26" i="37"/>
  <c r="K26" i="37"/>
  <c r="J26" i="37"/>
  <c r="A28" i="38"/>
  <c r="I27" i="38"/>
  <c r="C27" i="38"/>
  <c r="B27" i="38"/>
  <c r="L26" i="38"/>
  <c r="K26" i="38"/>
  <c r="J26" i="38"/>
  <c r="K26" i="32"/>
  <c r="L26" i="32"/>
  <c r="J26" i="32"/>
  <c r="I27" i="32"/>
  <c r="A28" i="32"/>
  <c r="C27" i="32"/>
  <c r="B27" i="32"/>
  <c r="L22" i="45"/>
  <c r="M22" i="45"/>
  <c r="K23" i="45"/>
  <c r="AC17" i="45"/>
  <c r="I18" i="45"/>
  <c r="S54" i="45"/>
  <c r="N53" i="45"/>
  <c r="I54" i="45"/>
  <c r="D53" i="45"/>
  <c r="AC18" i="45"/>
  <c r="X18" i="45"/>
  <c r="S17" i="45"/>
  <c r="S16" i="45"/>
  <c r="B24" i="45"/>
  <c r="A25" i="45"/>
  <c r="C24" i="45"/>
  <c r="Q60" i="45"/>
  <c r="P61" i="45"/>
  <c r="R60" i="45"/>
  <c r="G24" i="45"/>
  <c r="H24" i="45"/>
  <c r="F25" i="45"/>
  <c r="K61" i="45"/>
  <c r="L60" i="45"/>
  <c r="M60" i="45"/>
  <c r="A61" i="45"/>
  <c r="C60" i="45"/>
  <c r="B60" i="45"/>
  <c r="Q24" i="45"/>
  <c r="R24" i="45"/>
  <c r="P25" i="45"/>
  <c r="AA24" i="45"/>
  <c r="AB24" i="45"/>
  <c r="Z25" i="45"/>
  <c r="U61" i="45"/>
  <c r="W60" i="45"/>
  <c r="V60" i="45"/>
  <c r="AA60" i="45"/>
  <c r="Z61" i="45"/>
  <c r="AB60" i="45"/>
  <c r="G60" i="45"/>
  <c r="F61" i="45"/>
  <c r="H60" i="45"/>
  <c r="V24" i="45"/>
  <c r="U25" i="45"/>
  <c r="W24" i="45"/>
  <c r="D54" i="45"/>
  <c r="S19" i="45"/>
  <c r="L27" i="43" l="1"/>
  <c r="K27" i="43"/>
  <c r="J27" i="43"/>
  <c r="A29" i="43"/>
  <c r="B28" i="43"/>
  <c r="I28" i="43"/>
  <c r="C28" i="43"/>
  <c r="A29" i="42"/>
  <c r="I28" i="42"/>
  <c r="C28" i="42"/>
  <c r="B28" i="42"/>
  <c r="L27" i="42"/>
  <c r="K27" i="42"/>
  <c r="J27" i="42"/>
  <c r="L27" i="41"/>
  <c r="K27" i="41"/>
  <c r="J27" i="41"/>
  <c r="I28" i="41"/>
  <c r="A29" i="41"/>
  <c r="C28" i="41"/>
  <c r="B28" i="41"/>
  <c r="L27" i="40"/>
  <c r="K27" i="40"/>
  <c r="J27" i="40"/>
  <c r="A29" i="40"/>
  <c r="I28" i="40"/>
  <c r="C28" i="40"/>
  <c r="B28" i="40"/>
  <c r="I28" i="39"/>
  <c r="C28" i="39"/>
  <c r="B28" i="39"/>
  <c r="A29" i="39"/>
  <c r="K27" i="39"/>
  <c r="L27" i="39"/>
  <c r="J27" i="39"/>
  <c r="L27" i="33"/>
  <c r="K27" i="33"/>
  <c r="J27" i="33"/>
  <c r="A29" i="33"/>
  <c r="C28" i="33"/>
  <c r="B28" i="33"/>
  <c r="I28" i="33"/>
  <c r="A29" i="34"/>
  <c r="B28" i="34"/>
  <c r="I28" i="34"/>
  <c r="C28" i="34"/>
  <c r="L27" i="34"/>
  <c r="K27" i="34"/>
  <c r="J27" i="34"/>
  <c r="A29" i="35"/>
  <c r="C28" i="35"/>
  <c r="I28" i="35"/>
  <c r="B28" i="35"/>
  <c r="L27" i="35"/>
  <c r="K27" i="35"/>
  <c r="J27" i="35"/>
  <c r="L27" i="36"/>
  <c r="K27" i="36"/>
  <c r="J27" i="36"/>
  <c r="A29" i="36"/>
  <c r="B28" i="36"/>
  <c r="I28" i="36"/>
  <c r="C28" i="36"/>
  <c r="L27" i="37"/>
  <c r="K27" i="37"/>
  <c r="J27" i="37"/>
  <c r="A29" i="37"/>
  <c r="C28" i="37"/>
  <c r="B28" i="37"/>
  <c r="I28" i="37"/>
  <c r="L27" i="38"/>
  <c r="J27" i="38"/>
  <c r="K27" i="38"/>
  <c r="A29" i="38"/>
  <c r="B28" i="38"/>
  <c r="I28" i="38"/>
  <c r="C28" i="38"/>
  <c r="K27" i="32"/>
  <c r="L27" i="32"/>
  <c r="I28" i="32"/>
  <c r="A29" i="32"/>
  <c r="C28" i="32"/>
  <c r="B28" i="32"/>
  <c r="J27" i="32"/>
  <c r="M23" i="45"/>
  <c r="L23" i="45"/>
  <c r="K24" i="45"/>
  <c r="X54" i="45"/>
  <c r="N18" i="45"/>
  <c r="X19" i="45"/>
  <c r="X55" i="45"/>
  <c r="AC54" i="45"/>
  <c r="D55" i="45"/>
  <c r="N54" i="45"/>
  <c r="S18" i="45"/>
  <c r="I19" i="45"/>
  <c r="G61" i="45"/>
  <c r="F62" i="45"/>
  <c r="H61" i="45"/>
  <c r="Q61" i="45"/>
  <c r="P62" i="45"/>
  <c r="R61" i="45"/>
  <c r="G25" i="45"/>
  <c r="F26" i="45"/>
  <c r="H25" i="45"/>
  <c r="AA25" i="45"/>
  <c r="Z26" i="45"/>
  <c r="AB25" i="45"/>
  <c r="A62" i="45"/>
  <c r="B61" i="45"/>
  <c r="C61" i="45"/>
  <c r="AA61" i="45"/>
  <c r="Z62" i="45"/>
  <c r="AB61" i="45"/>
  <c r="Q25" i="45"/>
  <c r="R25" i="45"/>
  <c r="P26" i="45"/>
  <c r="K62" i="45"/>
  <c r="M61" i="45"/>
  <c r="L61" i="45"/>
  <c r="B25" i="45"/>
  <c r="A26" i="45"/>
  <c r="C25" i="45"/>
  <c r="V25" i="45"/>
  <c r="U26" i="45"/>
  <c r="W25" i="45"/>
  <c r="U62" i="45"/>
  <c r="W61" i="45"/>
  <c r="V61" i="45"/>
  <c r="AC20" i="45"/>
  <c r="I20" i="45"/>
  <c r="B29" i="43" l="1"/>
  <c r="A30" i="43"/>
  <c r="C29" i="43"/>
  <c r="I29" i="43"/>
  <c r="L28" i="43"/>
  <c r="K28" i="43"/>
  <c r="J28" i="43"/>
  <c r="L28" i="42"/>
  <c r="K28" i="42"/>
  <c r="J28" i="42"/>
  <c r="A30" i="42"/>
  <c r="I29" i="42"/>
  <c r="C29" i="42"/>
  <c r="B29" i="42"/>
  <c r="B29" i="41"/>
  <c r="A30" i="41"/>
  <c r="I29" i="41"/>
  <c r="C29" i="41"/>
  <c r="L28" i="41"/>
  <c r="K28" i="41"/>
  <c r="J28" i="41"/>
  <c r="L28" i="40"/>
  <c r="K28" i="40"/>
  <c r="J28" i="40"/>
  <c r="B29" i="40"/>
  <c r="C29" i="40"/>
  <c r="A30" i="40"/>
  <c r="I29" i="40"/>
  <c r="A30" i="39"/>
  <c r="I29" i="39"/>
  <c r="B29" i="39"/>
  <c r="C29" i="39"/>
  <c r="J28" i="39"/>
  <c r="K28" i="39"/>
  <c r="L28" i="39"/>
  <c r="L28" i="33"/>
  <c r="K28" i="33"/>
  <c r="J28" i="33"/>
  <c r="B29" i="33"/>
  <c r="I29" i="33"/>
  <c r="C29" i="33"/>
  <c r="A30" i="33"/>
  <c r="L28" i="34"/>
  <c r="K28" i="34"/>
  <c r="J28" i="34"/>
  <c r="A30" i="34"/>
  <c r="C29" i="34"/>
  <c r="B29" i="34"/>
  <c r="I29" i="34"/>
  <c r="L28" i="35"/>
  <c r="K28" i="35"/>
  <c r="J28" i="35"/>
  <c r="A30" i="35"/>
  <c r="C29" i="35"/>
  <c r="I29" i="35"/>
  <c r="B29" i="35"/>
  <c r="L28" i="36"/>
  <c r="K28" i="36"/>
  <c r="J28" i="36"/>
  <c r="B29" i="36"/>
  <c r="A30" i="36"/>
  <c r="C29" i="36"/>
  <c r="I29" i="36"/>
  <c r="L28" i="37"/>
  <c r="K28" i="37"/>
  <c r="J28" i="37"/>
  <c r="B29" i="37"/>
  <c r="A30" i="37"/>
  <c r="I29" i="37"/>
  <c r="C29" i="37"/>
  <c r="B29" i="38"/>
  <c r="A30" i="38"/>
  <c r="C29" i="38"/>
  <c r="I29" i="38"/>
  <c r="L28" i="38"/>
  <c r="K28" i="38"/>
  <c r="J28" i="38"/>
  <c r="K28" i="32"/>
  <c r="L28" i="32"/>
  <c r="I29" i="32"/>
  <c r="A30" i="32"/>
  <c r="C29" i="32"/>
  <c r="B29" i="32"/>
  <c r="J28" i="32"/>
  <c r="L24" i="45"/>
  <c r="K25" i="45"/>
  <c r="M24" i="45"/>
  <c r="I55" i="45"/>
  <c r="S55" i="45"/>
  <c r="N56" i="45"/>
  <c r="AC55" i="45"/>
  <c r="S56" i="45"/>
  <c r="N55" i="45"/>
  <c r="AC19" i="45"/>
  <c r="K63" i="45"/>
  <c r="L62" i="45"/>
  <c r="M62" i="45"/>
  <c r="Q26" i="45"/>
  <c r="R26" i="45"/>
  <c r="P27" i="45"/>
  <c r="AA26" i="45"/>
  <c r="AB26" i="45"/>
  <c r="Z27" i="45"/>
  <c r="V26" i="45"/>
  <c r="U27" i="45"/>
  <c r="W26" i="45"/>
  <c r="A63" i="45"/>
  <c r="C62" i="45"/>
  <c r="B62" i="45"/>
  <c r="U63" i="45"/>
  <c r="W62" i="45"/>
  <c r="V62" i="45"/>
  <c r="B26" i="45"/>
  <c r="A27" i="45"/>
  <c r="C26" i="45"/>
  <c r="G62" i="45"/>
  <c r="F63" i="45"/>
  <c r="H62" i="45"/>
  <c r="G26" i="45"/>
  <c r="F27" i="45"/>
  <c r="H26" i="45"/>
  <c r="Q62" i="45"/>
  <c r="P63" i="45"/>
  <c r="R62" i="45"/>
  <c r="AA62" i="45"/>
  <c r="Z63" i="45"/>
  <c r="AB62" i="45"/>
  <c r="D57" i="45"/>
  <c r="S21" i="45"/>
  <c r="N21" i="45"/>
  <c r="I21" i="45"/>
  <c r="L29" i="43" l="1"/>
  <c r="K29" i="43"/>
  <c r="J29" i="43"/>
  <c r="C30" i="43"/>
  <c r="B30" i="43"/>
  <c r="A31" i="43"/>
  <c r="I30" i="43"/>
  <c r="L29" i="42"/>
  <c r="K29" i="42"/>
  <c r="J29" i="42"/>
  <c r="B30" i="42"/>
  <c r="A31" i="42"/>
  <c r="I30" i="42"/>
  <c r="C30" i="42"/>
  <c r="L29" i="41"/>
  <c r="J29" i="41"/>
  <c r="K29" i="41"/>
  <c r="C30" i="41"/>
  <c r="B30" i="41"/>
  <c r="A31" i="41"/>
  <c r="I30" i="41"/>
  <c r="L29" i="40"/>
  <c r="K29" i="40"/>
  <c r="J29" i="40"/>
  <c r="C30" i="40"/>
  <c r="B30" i="40"/>
  <c r="I30" i="40"/>
  <c r="A31" i="40"/>
  <c r="K29" i="39"/>
  <c r="L29" i="39"/>
  <c r="J29" i="39"/>
  <c r="A31" i="39"/>
  <c r="B30" i="39"/>
  <c r="I30" i="39"/>
  <c r="C30" i="39"/>
  <c r="C30" i="33"/>
  <c r="B30" i="33"/>
  <c r="A31" i="33"/>
  <c r="I30" i="33"/>
  <c r="L29" i="33"/>
  <c r="K29" i="33"/>
  <c r="J29" i="33"/>
  <c r="L29" i="34"/>
  <c r="K29" i="34"/>
  <c r="J29" i="34"/>
  <c r="B30" i="34"/>
  <c r="A31" i="34"/>
  <c r="I30" i="34"/>
  <c r="C30" i="34"/>
  <c r="L29" i="35"/>
  <c r="K29" i="35"/>
  <c r="J29" i="35"/>
  <c r="B30" i="35"/>
  <c r="C30" i="35"/>
  <c r="A31" i="35"/>
  <c r="I30" i="35"/>
  <c r="L29" i="36"/>
  <c r="K29" i="36"/>
  <c r="J29" i="36"/>
  <c r="C30" i="36"/>
  <c r="B30" i="36"/>
  <c r="A31" i="36"/>
  <c r="I30" i="36"/>
  <c r="L29" i="37"/>
  <c r="K29" i="37"/>
  <c r="J29" i="37"/>
  <c r="C30" i="37"/>
  <c r="I30" i="37"/>
  <c r="B30" i="37"/>
  <c r="A31" i="37"/>
  <c r="L29" i="38"/>
  <c r="K29" i="38"/>
  <c r="J29" i="38"/>
  <c r="C30" i="38"/>
  <c r="B30" i="38"/>
  <c r="A31" i="38"/>
  <c r="I30" i="38"/>
  <c r="K29" i="32"/>
  <c r="L29" i="32"/>
  <c r="B30" i="32"/>
  <c r="A31" i="32"/>
  <c r="C30" i="32"/>
  <c r="I30" i="32"/>
  <c r="J29" i="32"/>
  <c r="K26" i="45"/>
  <c r="L25" i="45"/>
  <c r="M25" i="45"/>
  <c r="X20" i="45"/>
  <c r="AC56" i="45"/>
  <c r="X56" i="45"/>
  <c r="S57" i="45"/>
  <c r="X57" i="45"/>
  <c r="D56" i="45"/>
  <c r="I56" i="45"/>
  <c r="X21" i="45"/>
  <c r="N20" i="45"/>
  <c r="N19" i="45"/>
  <c r="Q27" i="45"/>
  <c r="R27" i="45"/>
  <c r="P28" i="45"/>
  <c r="Q63" i="45"/>
  <c r="P64" i="45"/>
  <c r="R63" i="45"/>
  <c r="G63" i="45"/>
  <c r="F64" i="45"/>
  <c r="H63" i="45"/>
  <c r="B27" i="45"/>
  <c r="A28" i="45"/>
  <c r="C27" i="45"/>
  <c r="G27" i="45"/>
  <c r="H27" i="45"/>
  <c r="F28" i="45"/>
  <c r="A64" i="45"/>
  <c r="B63" i="45"/>
  <c r="C63" i="45"/>
  <c r="V27" i="45"/>
  <c r="U28" i="45"/>
  <c r="W27" i="45"/>
  <c r="U64" i="45"/>
  <c r="V63" i="45"/>
  <c r="W63" i="45"/>
  <c r="AA63" i="45"/>
  <c r="Z64" i="45"/>
  <c r="AB63" i="45"/>
  <c r="AA27" i="45"/>
  <c r="Z28" i="45"/>
  <c r="AB27" i="45"/>
  <c r="K64" i="45"/>
  <c r="M63" i="45"/>
  <c r="L63" i="45"/>
  <c r="AC58" i="45"/>
  <c r="N58" i="45"/>
  <c r="N22" i="45"/>
  <c r="I22" i="45"/>
  <c r="L30" i="43" l="1"/>
  <c r="K30" i="43"/>
  <c r="J30" i="43"/>
  <c r="I31" i="43"/>
  <c r="C31" i="43"/>
  <c r="B31" i="43"/>
  <c r="A32" i="43"/>
  <c r="C31" i="42"/>
  <c r="B31" i="42"/>
  <c r="A32" i="42"/>
  <c r="I31" i="42"/>
  <c r="L30" i="42"/>
  <c r="K30" i="42"/>
  <c r="J30" i="42"/>
  <c r="L30" i="41"/>
  <c r="K30" i="41"/>
  <c r="J30" i="41"/>
  <c r="I31" i="41"/>
  <c r="A32" i="41"/>
  <c r="C31" i="41"/>
  <c r="B31" i="41"/>
  <c r="I31" i="40"/>
  <c r="C31" i="40"/>
  <c r="B31" i="40"/>
  <c r="A32" i="40"/>
  <c r="L30" i="40"/>
  <c r="K30" i="40"/>
  <c r="J30" i="40"/>
  <c r="L30" i="39"/>
  <c r="K30" i="39"/>
  <c r="J30" i="39"/>
  <c r="A32" i="39"/>
  <c r="C31" i="39"/>
  <c r="B31" i="39"/>
  <c r="I31" i="39"/>
  <c r="L30" i="33"/>
  <c r="K30" i="33"/>
  <c r="J30" i="33"/>
  <c r="I31" i="33"/>
  <c r="C31" i="33"/>
  <c r="B31" i="33"/>
  <c r="A32" i="33"/>
  <c r="C31" i="34"/>
  <c r="B31" i="34"/>
  <c r="A32" i="34"/>
  <c r="I31" i="34"/>
  <c r="L30" i="34"/>
  <c r="K30" i="34"/>
  <c r="J30" i="34"/>
  <c r="L30" i="35"/>
  <c r="K30" i="35"/>
  <c r="J30" i="35"/>
  <c r="C31" i="35"/>
  <c r="B31" i="35"/>
  <c r="I31" i="35"/>
  <c r="A32" i="35"/>
  <c r="I31" i="36"/>
  <c r="C31" i="36"/>
  <c r="B31" i="36"/>
  <c r="A32" i="36"/>
  <c r="L30" i="36"/>
  <c r="K30" i="36"/>
  <c r="J30" i="36"/>
  <c r="I31" i="37"/>
  <c r="C31" i="37"/>
  <c r="B31" i="37"/>
  <c r="A32" i="37"/>
  <c r="J30" i="37"/>
  <c r="L30" i="37"/>
  <c r="K30" i="37"/>
  <c r="I31" i="38"/>
  <c r="C31" i="38"/>
  <c r="A32" i="38"/>
  <c r="B31" i="38"/>
  <c r="L30" i="38"/>
  <c r="K30" i="38"/>
  <c r="J30" i="38"/>
  <c r="K30" i="32"/>
  <c r="L30" i="32"/>
  <c r="J30" i="32"/>
  <c r="I31" i="32"/>
  <c r="A32" i="32"/>
  <c r="C31" i="32"/>
  <c r="B31" i="32"/>
  <c r="K27" i="45"/>
  <c r="M26" i="45"/>
  <c r="L26" i="45"/>
  <c r="AC21" i="45"/>
  <c r="AC57" i="45"/>
  <c r="D58" i="45"/>
  <c r="N57" i="45"/>
  <c r="I58" i="45"/>
  <c r="I57" i="45"/>
  <c r="S20" i="45"/>
  <c r="U65" i="45"/>
  <c r="W64" i="45"/>
  <c r="V64" i="45"/>
  <c r="A65" i="45"/>
  <c r="C64" i="45"/>
  <c r="B64" i="45"/>
  <c r="V28" i="45"/>
  <c r="U29" i="45"/>
  <c r="W28" i="45"/>
  <c r="AA28" i="45"/>
  <c r="Z29" i="45"/>
  <c r="AB28" i="45"/>
  <c r="B28" i="45"/>
  <c r="A29" i="45"/>
  <c r="C28" i="45"/>
  <c r="Q28" i="45"/>
  <c r="P29" i="45"/>
  <c r="R28" i="45"/>
  <c r="G64" i="45"/>
  <c r="F65" i="45"/>
  <c r="H64" i="45"/>
  <c r="Q64" i="45"/>
  <c r="P65" i="45"/>
  <c r="R64" i="45"/>
  <c r="K65" i="45"/>
  <c r="M64" i="45"/>
  <c r="L64" i="45"/>
  <c r="AA64" i="45"/>
  <c r="Z65" i="45"/>
  <c r="AB64" i="45"/>
  <c r="G28" i="45"/>
  <c r="H28" i="45"/>
  <c r="F29" i="45"/>
  <c r="AC23" i="45"/>
  <c r="X23" i="45"/>
  <c r="S23" i="45"/>
  <c r="N23" i="45"/>
  <c r="I23" i="45"/>
  <c r="I32" i="43" l="1"/>
  <c r="C32" i="43"/>
  <c r="B32" i="43"/>
  <c r="A33" i="43"/>
  <c r="J31" i="43"/>
  <c r="L31" i="43"/>
  <c r="K31" i="43"/>
  <c r="L31" i="42"/>
  <c r="K31" i="42"/>
  <c r="J31" i="42"/>
  <c r="I32" i="42"/>
  <c r="C32" i="42"/>
  <c r="B32" i="42"/>
  <c r="A33" i="42"/>
  <c r="A33" i="41"/>
  <c r="I32" i="41"/>
  <c r="C32" i="41"/>
  <c r="B32" i="41"/>
  <c r="L31" i="41"/>
  <c r="K31" i="41"/>
  <c r="J31" i="41"/>
  <c r="I32" i="40"/>
  <c r="C32" i="40"/>
  <c r="B32" i="40"/>
  <c r="A33" i="40"/>
  <c r="J31" i="40"/>
  <c r="L31" i="40"/>
  <c r="K31" i="40"/>
  <c r="L31" i="39"/>
  <c r="K31" i="39"/>
  <c r="J31" i="39"/>
  <c r="B32" i="39"/>
  <c r="A33" i="39"/>
  <c r="I32" i="39"/>
  <c r="C32" i="39"/>
  <c r="I32" i="33"/>
  <c r="C32" i="33"/>
  <c r="B32" i="33"/>
  <c r="A33" i="33"/>
  <c r="K31" i="33"/>
  <c r="L31" i="33"/>
  <c r="J31" i="33"/>
  <c r="J31" i="34"/>
  <c r="L31" i="34"/>
  <c r="K31" i="34"/>
  <c r="I32" i="34"/>
  <c r="C32" i="34"/>
  <c r="B32" i="34"/>
  <c r="A33" i="34"/>
  <c r="I32" i="35"/>
  <c r="C32" i="35"/>
  <c r="B32" i="35"/>
  <c r="A33" i="35"/>
  <c r="K31" i="35"/>
  <c r="J31" i="35"/>
  <c r="L31" i="35"/>
  <c r="I32" i="36"/>
  <c r="C32" i="36"/>
  <c r="B32" i="36"/>
  <c r="A33" i="36"/>
  <c r="J31" i="36"/>
  <c r="L31" i="36"/>
  <c r="K31" i="36"/>
  <c r="I32" i="37"/>
  <c r="C32" i="37"/>
  <c r="B32" i="37"/>
  <c r="A33" i="37"/>
  <c r="K31" i="37"/>
  <c r="J31" i="37"/>
  <c r="L31" i="37"/>
  <c r="I32" i="38"/>
  <c r="C32" i="38"/>
  <c r="B32" i="38"/>
  <c r="A33" i="38"/>
  <c r="J31" i="38"/>
  <c r="L31" i="38"/>
  <c r="K31" i="38"/>
  <c r="K31" i="32"/>
  <c r="L31" i="32"/>
  <c r="I32" i="32"/>
  <c r="A33" i="32"/>
  <c r="C32" i="32"/>
  <c r="B32" i="32"/>
  <c r="J31" i="32"/>
  <c r="L27" i="45"/>
  <c r="K28" i="45"/>
  <c r="M27" i="45"/>
  <c r="S22" i="45"/>
  <c r="S58" i="45"/>
  <c r="S59" i="45"/>
  <c r="X58" i="45"/>
  <c r="I59" i="45"/>
  <c r="B29" i="45"/>
  <c r="A30" i="45"/>
  <c r="C29" i="45"/>
  <c r="V29" i="45"/>
  <c r="U30" i="45"/>
  <c r="W29" i="45"/>
  <c r="Q65" i="45"/>
  <c r="P66" i="45"/>
  <c r="R65" i="45"/>
  <c r="AA65" i="45"/>
  <c r="Z66" i="45"/>
  <c r="AB65" i="45"/>
  <c r="G65" i="45"/>
  <c r="F66" i="45"/>
  <c r="H65" i="45"/>
  <c r="A66" i="45"/>
  <c r="B65" i="45"/>
  <c r="C65" i="45"/>
  <c r="AA29" i="45"/>
  <c r="AB29" i="45"/>
  <c r="Z30" i="45"/>
  <c r="G29" i="45"/>
  <c r="H29" i="45"/>
  <c r="F30" i="45"/>
  <c r="K66" i="45"/>
  <c r="M65" i="45"/>
  <c r="L65" i="45"/>
  <c r="Q29" i="45"/>
  <c r="R29" i="45"/>
  <c r="P30" i="45"/>
  <c r="U66" i="45"/>
  <c r="V65" i="45"/>
  <c r="W65" i="45"/>
  <c r="X60" i="45"/>
  <c r="X24" i="45"/>
  <c r="I24" i="45"/>
  <c r="I33" i="43" l="1"/>
  <c r="C33" i="43"/>
  <c r="B33" i="43"/>
  <c r="A34" i="43"/>
  <c r="J32" i="43"/>
  <c r="K32" i="43"/>
  <c r="L32" i="43"/>
  <c r="C33" i="42"/>
  <c r="I33" i="42"/>
  <c r="B33" i="42"/>
  <c r="A34" i="42"/>
  <c r="L32" i="42"/>
  <c r="K32" i="42"/>
  <c r="J32" i="42"/>
  <c r="J32" i="41"/>
  <c r="L32" i="41"/>
  <c r="K32" i="41"/>
  <c r="I33" i="41"/>
  <c r="B33" i="41"/>
  <c r="C33" i="41"/>
  <c r="A34" i="41"/>
  <c r="I33" i="40"/>
  <c r="C33" i="40"/>
  <c r="B33" i="40"/>
  <c r="A34" i="40"/>
  <c r="J32" i="40"/>
  <c r="K32" i="40"/>
  <c r="L32" i="40"/>
  <c r="L32" i="39"/>
  <c r="K32" i="39"/>
  <c r="J32" i="39"/>
  <c r="B33" i="39"/>
  <c r="I33" i="39"/>
  <c r="A34" i="39"/>
  <c r="C33" i="39"/>
  <c r="I33" i="33"/>
  <c r="C33" i="33"/>
  <c r="B33" i="33"/>
  <c r="A34" i="33"/>
  <c r="J32" i="33"/>
  <c r="K32" i="33"/>
  <c r="L32" i="33"/>
  <c r="K32" i="34"/>
  <c r="L32" i="34"/>
  <c r="J32" i="34"/>
  <c r="I33" i="34"/>
  <c r="C33" i="34"/>
  <c r="B33" i="34"/>
  <c r="A34" i="34"/>
  <c r="I33" i="35"/>
  <c r="C33" i="35"/>
  <c r="B33" i="35"/>
  <c r="A34" i="35"/>
  <c r="L32" i="35"/>
  <c r="J32" i="35"/>
  <c r="K32" i="35"/>
  <c r="I33" i="36"/>
  <c r="C33" i="36"/>
  <c r="B33" i="36"/>
  <c r="A34" i="36"/>
  <c r="J32" i="36"/>
  <c r="L32" i="36"/>
  <c r="K32" i="36"/>
  <c r="I33" i="37"/>
  <c r="C33" i="37"/>
  <c r="B33" i="37"/>
  <c r="A34" i="37"/>
  <c r="J32" i="37"/>
  <c r="L32" i="37"/>
  <c r="K32" i="37"/>
  <c r="C33" i="38"/>
  <c r="I33" i="38"/>
  <c r="B33" i="38"/>
  <c r="A34" i="38"/>
  <c r="J32" i="38"/>
  <c r="K32" i="38"/>
  <c r="L32" i="38"/>
  <c r="K32" i="32"/>
  <c r="L32" i="32"/>
  <c r="I33" i="32"/>
  <c r="A34" i="32"/>
  <c r="C33" i="32"/>
  <c r="B33" i="32"/>
  <c r="J32" i="32"/>
  <c r="K29" i="45"/>
  <c r="M28" i="45"/>
  <c r="L28" i="45"/>
  <c r="AC59" i="45"/>
  <c r="N59" i="45"/>
  <c r="X59" i="45"/>
  <c r="D59" i="45"/>
  <c r="S60" i="45"/>
  <c r="N60" i="45"/>
  <c r="I60" i="45"/>
  <c r="N24" i="45"/>
  <c r="AC22" i="45"/>
  <c r="X22" i="45"/>
  <c r="Q66" i="45"/>
  <c r="P67" i="45"/>
  <c r="R66" i="45"/>
  <c r="G66" i="45"/>
  <c r="F67" i="45"/>
  <c r="H66" i="45"/>
  <c r="A67" i="45"/>
  <c r="C66" i="45"/>
  <c r="B66" i="45"/>
  <c r="V30" i="45"/>
  <c r="U31" i="45"/>
  <c r="W30" i="45"/>
  <c r="AA30" i="45"/>
  <c r="AB30" i="45"/>
  <c r="Z31" i="45"/>
  <c r="K67" i="45"/>
  <c r="L66" i="45"/>
  <c r="M66" i="45"/>
  <c r="G30" i="45"/>
  <c r="H30" i="45"/>
  <c r="F31" i="45"/>
  <c r="AA66" i="45"/>
  <c r="Z67" i="45"/>
  <c r="AB66" i="45"/>
  <c r="U67" i="45"/>
  <c r="W66" i="45"/>
  <c r="V66" i="45"/>
  <c r="B30" i="45"/>
  <c r="A31" i="45"/>
  <c r="C30" i="45"/>
  <c r="Q30" i="45"/>
  <c r="P31" i="45"/>
  <c r="R30" i="45"/>
  <c r="X25" i="45"/>
  <c r="S25" i="45"/>
  <c r="I34" i="43" l="1"/>
  <c r="C34" i="43"/>
  <c r="B34" i="43"/>
  <c r="K33" i="43"/>
  <c r="J33" i="43"/>
  <c r="L33" i="43"/>
  <c r="I34" i="42"/>
  <c r="C34" i="42"/>
  <c r="B34" i="42"/>
  <c r="J33" i="42"/>
  <c r="K33" i="42"/>
  <c r="L33" i="42"/>
  <c r="B34" i="41"/>
  <c r="I34" i="41"/>
  <c r="C34" i="41"/>
  <c r="K33" i="41"/>
  <c r="J33" i="41"/>
  <c r="L33" i="41"/>
  <c r="I34" i="40"/>
  <c r="C34" i="40"/>
  <c r="B34" i="40"/>
  <c r="K33" i="40"/>
  <c r="J33" i="40"/>
  <c r="L33" i="40"/>
  <c r="C34" i="39"/>
  <c r="B34" i="39"/>
  <c r="I34" i="39"/>
  <c r="J33" i="39"/>
  <c r="K33" i="39"/>
  <c r="L33" i="39"/>
  <c r="I34" i="33"/>
  <c r="C34" i="33"/>
  <c r="B34" i="33"/>
  <c r="K33" i="33"/>
  <c r="J33" i="33"/>
  <c r="L33" i="33"/>
  <c r="I34" i="34"/>
  <c r="C34" i="34"/>
  <c r="B34" i="34"/>
  <c r="J33" i="34"/>
  <c r="K33" i="34"/>
  <c r="L33" i="34"/>
  <c r="I34" i="35"/>
  <c r="C34" i="35"/>
  <c r="B34" i="35"/>
  <c r="J33" i="35"/>
  <c r="L33" i="35"/>
  <c r="K33" i="35"/>
  <c r="I34" i="36"/>
  <c r="C34" i="36"/>
  <c r="B34" i="36"/>
  <c r="K33" i="36"/>
  <c r="J33" i="36"/>
  <c r="L33" i="36"/>
  <c r="I34" i="37"/>
  <c r="C34" i="37"/>
  <c r="B34" i="37"/>
  <c r="K33" i="37"/>
  <c r="J33" i="37"/>
  <c r="L33" i="37"/>
  <c r="I34" i="38"/>
  <c r="C34" i="38"/>
  <c r="B34" i="38"/>
  <c r="K33" i="38"/>
  <c r="J33" i="38"/>
  <c r="L33" i="38"/>
  <c r="K33" i="32"/>
  <c r="L33" i="32"/>
  <c r="B34" i="32"/>
  <c r="C34" i="32"/>
  <c r="I34" i="32"/>
  <c r="J33" i="32"/>
  <c r="M29" i="45"/>
  <c r="L29" i="45"/>
  <c r="K30" i="45"/>
  <c r="AC24" i="45"/>
  <c r="AC61" i="45"/>
  <c r="I25" i="45"/>
  <c r="I61" i="45"/>
  <c r="D60" i="45"/>
  <c r="X61" i="45"/>
  <c r="AC60" i="45"/>
  <c r="K68" i="45"/>
  <c r="L67" i="45"/>
  <c r="M67" i="45"/>
  <c r="G67" i="45"/>
  <c r="F68" i="45"/>
  <c r="H67" i="45"/>
  <c r="G31" i="45"/>
  <c r="F32" i="45"/>
  <c r="H31" i="45"/>
  <c r="Q31" i="45"/>
  <c r="P32" i="45"/>
  <c r="R31" i="45"/>
  <c r="V31" i="45"/>
  <c r="U32" i="45"/>
  <c r="W31" i="45"/>
  <c r="A68" i="45"/>
  <c r="C67" i="45"/>
  <c r="B67" i="45"/>
  <c r="AA67" i="45"/>
  <c r="Z68" i="45"/>
  <c r="AB67" i="45"/>
  <c r="Q67" i="45"/>
  <c r="P68" i="45"/>
  <c r="R67" i="45"/>
  <c r="B31" i="45"/>
  <c r="A32" i="45"/>
  <c r="C31" i="45"/>
  <c r="AA31" i="45"/>
  <c r="AB31" i="45"/>
  <c r="Z32" i="45"/>
  <c r="U68" i="45"/>
  <c r="W67" i="45"/>
  <c r="V67" i="45"/>
  <c r="L34" i="43" l="1"/>
  <c r="K34" i="43"/>
  <c r="J34" i="43"/>
  <c r="K34" i="42"/>
  <c r="J34" i="42"/>
  <c r="L34" i="42"/>
  <c r="L34" i="41"/>
  <c r="K34" i="41"/>
  <c r="J34" i="41"/>
  <c r="L34" i="40"/>
  <c r="K34" i="40"/>
  <c r="J34" i="40"/>
  <c r="J34" i="39"/>
  <c r="L34" i="39"/>
  <c r="K34" i="39"/>
  <c r="L34" i="33"/>
  <c r="K34" i="33"/>
  <c r="J34" i="33"/>
  <c r="K34" i="34"/>
  <c r="J34" i="34"/>
  <c r="L34" i="34"/>
  <c r="K34" i="35"/>
  <c r="J34" i="35"/>
  <c r="L34" i="35"/>
  <c r="L34" i="36"/>
  <c r="K34" i="36"/>
  <c r="J34" i="36"/>
  <c r="L34" i="37"/>
  <c r="K34" i="37"/>
  <c r="J34" i="37"/>
  <c r="L34" i="38"/>
  <c r="K34" i="38"/>
  <c r="J34" i="38"/>
  <c r="K34" i="32"/>
  <c r="L34" i="32"/>
  <c r="J34" i="32"/>
  <c r="L30" i="45"/>
  <c r="M30" i="45"/>
  <c r="K31" i="45"/>
  <c r="N25" i="45"/>
  <c r="I62" i="45"/>
  <c r="N61" i="45"/>
  <c r="AC26" i="45"/>
  <c r="N62" i="45"/>
  <c r="AC62" i="45"/>
  <c r="S61" i="45"/>
  <c r="D61" i="45"/>
  <c r="S62" i="45"/>
  <c r="X26" i="45"/>
  <c r="S24" i="45"/>
  <c r="I26" i="45"/>
  <c r="Q32" i="45"/>
  <c r="R32" i="45"/>
  <c r="P33" i="45"/>
  <c r="B32" i="45"/>
  <c r="A33" i="45"/>
  <c r="C32" i="45"/>
  <c r="G68" i="45"/>
  <c r="F69" i="45"/>
  <c r="H68" i="45"/>
  <c r="A69" i="45"/>
  <c r="C68" i="45"/>
  <c r="B68" i="45"/>
  <c r="G32" i="45"/>
  <c r="H32" i="45"/>
  <c r="F33" i="45"/>
  <c r="U69" i="45"/>
  <c r="W68" i="45"/>
  <c r="V68" i="45"/>
  <c r="Q68" i="45"/>
  <c r="P69" i="45"/>
  <c r="R68" i="45"/>
  <c r="AA68" i="45"/>
  <c r="Z69" i="45"/>
  <c r="AB68" i="45"/>
  <c r="AA32" i="45"/>
  <c r="AB32" i="45"/>
  <c r="Z33" i="45"/>
  <c r="V32" i="45"/>
  <c r="U33" i="45"/>
  <c r="W32" i="45"/>
  <c r="K69" i="45"/>
  <c r="M68" i="45"/>
  <c r="L68" i="45"/>
  <c r="S27" i="45"/>
  <c r="L31" i="45" l="1"/>
  <c r="K32" i="45"/>
  <c r="M31" i="45"/>
  <c r="X62" i="45"/>
  <c r="AC63" i="45"/>
  <c r="D63" i="45"/>
  <c r="D62" i="45"/>
  <c r="S63" i="45"/>
  <c r="AC25" i="45"/>
  <c r="U70" i="45"/>
  <c r="W69" i="45"/>
  <c r="V69" i="45"/>
  <c r="G69" i="45"/>
  <c r="F70" i="45"/>
  <c r="H69" i="45"/>
  <c r="B33" i="45"/>
  <c r="A34" i="45"/>
  <c r="C33" i="45"/>
  <c r="Q69" i="45"/>
  <c r="P70" i="45"/>
  <c r="R69" i="45"/>
  <c r="Q33" i="45"/>
  <c r="R33" i="45"/>
  <c r="P34" i="45"/>
  <c r="V33" i="45"/>
  <c r="U34" i="45"/>
  <c r="W33" i="45"/>
  <c r="G33" i="45"/>
  <c r="F34" i="45"/>
  <c r="H33" i="45"/>
  <c r="K70" i="45"/>
  <c r="M69" i="45"/>
  <c r="L69" i="45"/>
  <c r="AB69" i="45"/>
  <c r="AA69" i="45"/>
  <c r="Z70" i="45"/>
  <c r="A70" i="45"/>
  <c r="B69" i="45"/>
  <c r="C69" i="45"/>
  <c r="AA33" i="45"/>
  <c r="Z34" i="45"/>
  <c r="AB33" i="45"/>
  <c r="D64" i="45"/>
  <c r="I28" i="45"/>
  <c r="L32" i="45" l="1"/>
  <c r="M32" i="45"/>
  <c r="K33" i="45"/>
  <c r="X27" i="45"/>
  <c r="X64" i="45"/>
  <c r="I63" i="45"/>
  <c r="S28" i="45"/>
  <c r="X63" i="45"/>
  <c r="N63" i="45"/>
  <c r="S26" i="45"/>
  <c r="N27" i="45"/>
  <c r="N26" i="45"/>
  <c r="AA34" i="45"/>
  <c r="AB34" i="45"/>
  <c r="Z35" i="45"/>
  <c r="B34" i="45"/>
  <c r="A35" i="45"/>
  <c r="C34" i="45"/>
  <c r="A71" i="45"/>
  <c r="C70" i="45"/>
  <c r="B70" i="45"/>
  <c r="Q34" i="45"/>
  <c r="R34" i="45"/>
  <c r="P35" i="45"/>
  <c r="K71" i="45"/>
  <c r="M70" i="45"/>
  <c r="L70" i="45"/>
  <c r="H70" i="45"/>
  <c r="G70" i="45"/>
  <c r="F71" i="45"/>
  <c r="G34" i="45"/>
  <c r="F35" i="45"/>
  <c r="H34" i="45"/>
  <c r="R70" i="45"/>
  <c r="Q70" i="45"/>
  <c r="P71" i="45"/>
  <c r="AB70" i="45"/>
  <c r="AA70" i="45"/>
  <c r="Z71" i="45"/>
  <c r="V34" i="45"/>
  <c r="U35" i="45"/>
  <c r="W34" i="45"/>
  <c r="U71" i="45"/>
  <c r="W70" i="45"/>
  <c r="V70" i="45"/>
  <c r="N29" i="45"/>
  <c r="M33" i="45" l="1"/>
  <c r="L33" i="45"/>
  <c r="K34" i="45"/>
  <c r="S64" i="45"/>
  <c r="X65" i="45"/>
  <c r="AC28" i="45"/>
  <c r="AC64" i="45"/>
  <c r="N65" i="45"/>
  <c r="AC65" i="45"/>
  <c r="I64" i="45"/>
  <c r="N64" i="45"/>
  <c r="X28" i="45"/>
  <c r="AC27" i="45"/>
  <c r="X29" i="45"/>
  <c r="N28" i="45"/>
  <c r="I27" i="45"/>
  <c r="G35" i="45"/>
  <c r="H35" i="45"/>
  <c r="H71" i="45"/>
  <c r="G71" i="45"/>
  <c r="V35" i="45"/>
  <c r="W35" i="45"/>
  <c r="AB71" i="45"/>
  <c r="AA71" i="45"/>
  <c r="M71" i="45"/>
  <c r="L71" i="45"/>
  <c r="R71" i="45"/>
  <c r="Q71" i="45"/>
  <c r="AA35" i="45"/>
  <c r="AB35" i="45"/>
  <c r="B35" i="45"/>
  <c r="C35" i="45"/>
  <c r="W71" i="45"/>
  <c r="V71" i="45"/>
  <c r="C71" i="45"/>
  <c r="B71" i="45"/>
  <c r="Q35" i="45"/>
  <c r="R35" i="45"/>
  <c r="AC30" i="45"/>
  <c r="X30" i="45"/>
  <c r="L34" i="45" l="1"/>
  <c r="K35" i="45"/>
  <c r="M34" i="45"/>
  <c r="S29" i="45"/>
  <c r="D65" i="45"/>
  <c r="I66" i="45"/>
  <c r="X66" i="45"/>
  <c r="S65" i="45"/>
  <c r="I65" i="45"/>
  <c r="S66" i="45"/>
  <c r="S30" i="45"/>
  <c r="I29" i="45"/>
  <c r="X67" i="45"/>
  <c r="X31" i="45"/>
  <c r="S31" i="45"/>
  <c r="I31" i="45"/>
  <c r="L35" i="45" l="1"/>
  <c r="M35" i="45"/>
  <c r="N66" i="45"/>
  <c r="AC66" i="45"/>
  <c r="D66" i="45"/>
  <c r="AC29" i="45"/>
  <c r="N31" i="45"/>
  <c r="D67" i="45"/>
  <c r="S67" i="45"/>
  <c r="X32" i="45"/>
  <c r="S32" i="45"/>
  <c r="AC31" i="45" l="1"/>
  <c r="AC67" i="45"/>
  <c r="I68" i="45"/>
  <c r="I67" i="45"/>
  <c r="N68" i="45"/>
  <c r="N67" i="45"/>
  <c r="AC68" i="45"/>
  <c r="N30" i="45"/>
  <c r="I30" i="45"/>
  <c r="S33" i="45"/>
  <c r="N33" i="45"/>
  <c r="I32" i="45" l="1"/>
  <c r="X68" i="45"/>
  <c r="N32" i="45"/>
  <c r="D68" i="45"/>
  <c r="S68" i="45"/>
  <c r="I33" i="45"/>
  <c r="S69" i="45"/>
  <c r="X33" i="45"/>
  <c r="X69" i="45"/>
  <c r="AC32" i="45"/>
  <c r="N69" i="45"/>
  <c r="AC69" i="45"/>
  <c r="I34" i="45"/>
  <c r="I69" i="45" l="1"/>
  <c r="I70" i="45"/>
  <c r="AC70" i="45"/>
  <c r="D69" i="45"/>
  <c r="S70" i="45"/>
  <c r="AC33" i="45"/>
  <c r="S35" i="45"/>
  <c r="N35" i="45"/>
  <c r="X34" i="45" l="1"/>
  <c r="N71" i="45"/>
  <c r="AC34" i="45"/>
  <c r="AC35" i="45"/>
  <c r="AC36" i="45" s="1"/>
  <c r="D70" i="45"/>
  <c r="X70" i="45"/>
  <c r="X71" i="45"/>
  <c r="X72" i="45" s="1"/>
  <c r="N70" i="45"/>
  <c r="X35" i="45"/>
  <c r="S34" i="45"/>
  <c r="S36" i="45" s="1"/>
  <c r="N34" i="45"/>
  <c r="N36" i="45" s="1"/>
  <c r="X36" i="45" l="1"/>
  <c r="I71" i="45"/>
  <c r="I72" i="45" s="1"/>
  <c r="D71" i="45"/>
  <c r="D72" i="45" s="1"/>
  <c r="I35" i="45"/>
  <c r="I36" i="45" s="1"/>
  <c r="AC71" i="45"/>
  <c r="AC72" i="45" s="1"/>
  <c r="S71" i="45"/>
  <c r="S72" i="45" s="1"/>
  <c r="N72" i="45"/>
  <c r="D75" i="45" l="1"/>
  <c r="D5" i="45" l="1"/>
  <c r="D7" i="45" l="1"/>
  <c r="D9" i="45"/>
  <c r="D8" i="45"/>
  <c r="D10" i="45" l="1"/>
  <c r="D11" i="45" l="1"/>
  <c r="D12" i="45" l="1"/>
  <c r="D13" i="45" l="1"/>
  <c r="D14" i="45" l="1"/>
  <c r="D15" i="45" l="1"/>
  <c r="D16" i="45" l="1"/>
  <c r="D18" i="45" l="1"/>
  <c r="D17" i="45"/>
  <c r="D19" i="45" l="1"/>
  <c r="D20" i="45"/>
  <c r="D21" i="45" l="1"/>
  <c r="D22" i="45"/>
  <c r="D23" i="45" l="1"/>
  <c r="D24" i="45" l="1"/>
  <c r="D25" i="45" l="1"/>
  <c r="D26" i="45" l="1"/>
  <c r="D27" i="45" l="1"/>
  <c r="D28" i="45" l="1"/>
  <c r="D29" i="45"/>
  <c r="D30" i="45" l="1"/>
  <c r="D31" i="45" l="1"/>
  <c r="D32" i="45" l="1"/>
  <c r="D33" i="45"/>
  <c r="D34" i="45" l="1"/>
  <c r="D35" i="45" l="1"/>
  <c r="D36" i="45" s="1"/>
  <c r="D74" i="45" s="1"/>
  <c r="D76" i="45" s="1"/>
</calcChain>
</file>

<file path=xl/sharedStrings.xml><?xml version="1.0" encoding="utf-8"?>
<sst xmlns="http://schemas.openxmlformats.org/spreadsheetml/2006/main" count="461" uniqueCount="83">
  <si>
    <t>Jahr</t>
  </si>
  <si>
    <t>Feiertage</t>
  </si>
  <si>
    <t>Datum</t>
  </si>
  <si>
    <t>Neujahr</t>
  </si>
  <si>
    <t>Karfreitag</t>
  </si>
  <si>
    <t>Rosenmontag</t>
  </si>
  <si>
    <t>Ostersonntag</t>
  </si>
  <si>
    <t>Aschermittwoch</t>
  </si>
  <si>
    <t>Ostermontag</t>
  </si>
  <si>
    <t>Tag der Arbeit</t>
  </si>
  <si>
    <t>Christi Himmelfahrt</t>
  </si>
  <si>
    <t>Pfingstsonntag</t>
  </si>
  <si>
    <t>Pfingstmontag</t>
  </si>
  <si>
    <t>Fronleichnam</t>
  </si>
  <si>
    <t>Tag der deutschen Einheit</t>
  </si>
  <si>
    <t>Allerheiligen</t>
  </si>
  <si>
    <t>Heiligabend</t>
  </si>
  <si>
    <t>1. Weihnachtstag</t>
  </si>
  <si>
    <t>2. Weihnachtstag</t>
  </si>
  <si>
    <t>Sylvester</t>
  </si>
  <si>
    <t>Januar</t>
  </si>
  <si>
    <t>Termin</t>
  </si>
  <si>
    <t>Tag</t>
  </si>
  <si>
    <t>KW</t>
  </si>
  <si>
    <t>Summe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</si>
  <si>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</si>
  <si>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</si>
  <si>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</si>
  <si>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</si>
  <si>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</si>
  <si>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</si>
  <si>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</si>
  <si>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</si>
  <si>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</si>
  <si>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</si>
  <si>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</si>
  <si>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Stückzahlen</t>
  </si>
  <si>
    <t>Summegesamt</t>
  </si>
  <si>
    <t>Summe Januar - Juni</t>
  </si>
  <si>
    <t>Summe Juli - Dezember</t>
  </si>
  <si>
    <t>Gesammtsumme</t>
  </si>
  <si>
    <t>AVO</t>
  </si>
  <si>
    <t>Monat</t>
  </si>
  <si>
    <r>
      <t xml:space="preserve">Durchschnitt Poststücke </t>
    </r>
    <r>
      <rPr>
        <b/>
        <i/>
        <sz val="13"/>
        <color rgb="FFFF0000"/>
        <rFont val="Calibri"/>
        <family val="2"/>
        <scheme val="minor"/>
      </rPr>
      <t>pro Tag</t>
    </r>
  </si>
  <si>
    <t>Poststücke</t>
  </si>
  <si>
    <t>Jahnke</t>
  </si>
  <si>
    <t>Ivanov</t>
  </si>
  <si>
    <t>Krausse</t>
  </si>
  <si>
    <t>Schmidt</t>
  </si>
  <si>
    <t>Thurau</t>
  </si>
  <si>
    <t>U</t>
  </si>
  <si>
    <t>M</t>
  </si>
  <si>
    <t>Mobile Work</t>
  </si>
  <si>
    <t>G</t>
  </si>
  <si>
    <t>Geburtstag</t>
  </si>
  <si>
    <t>Urlaub/Gleitzeit/Krank</t>
  </si>
  <si>
    <t>Urlaub Ivanov</t>
  </si>
  <si>
    <t>Start</t>
  </si>
  <si>
    <t>Ende</t>
  </si>
  <si>
    <t>Urlaub 1</t>
  </si>
  <si>
    <t>Urlaub 2</t>
  </si>
  <si>
    <t>Urlaub 3</t>
  </si>
  <si>
    <t>Urlaub 4</t>
  </si>
  <si>
    <t>Urlaub 5</t>
  </si>
  <si>
    <t>Urlaub 6</t>
  </si>
  <si>
    <t>Urlaub 7</t>
  </si>
  <si>
    <t>Urlaub 8</t>
  </si>
  <si>
    <t>Urlaub 9</t>
  </si>
  <si>
    <t>Urlaub 10</t>
  </si>
  <si>
    <t>Urlaub 11</t>
  </si>
  <si>
    <t>Urlaub 12</t>
  </si>
  <si>
    <t>Urlaub 13</t>
  </si>
  <si>
    <t>Urlaub 14</t>
  </si>
  <si>
    <t>Urlaub 15</t>
  </si>
  <si>
    <t>Urlaub 16</t>
  </si>
  <si>
    <t>Urlaub 17</t>
  </si>
  <si>
    <t>Urlaub 18</t>
  </si>
  <si>
    <t>Urlaub 19</t>
  </si>
  <si>
    <t>Urlaub 20</t>
  </si>
  <si>
    <t>Urlaub Jahnke</t>
  </si>
  <si>
    <t>Urlaub Krausse</t>
  </si>
  <si>
    <t>Urlaub Schmidt</t>
  </si>
  <si>
    <t>Urlaub Thurau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</si>
</sst>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"/>
    <numFmt numFmtId="165" formatCode="#,##0_ ;[Red]\-#,##0\ "/>
    <numFmt numFmtId="166" formatCode="dd/mm/yy;@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sz val="15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Helv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0" fontId="19" fillId="0" borderId="0"/>
  </cellStyleXfs>
  <cellXfs count="95">
    <xf numFmtId="0" fontId="0" fillId="0" borderId="0" xfId="0"/>
    <xf numFmtId="0" fontId="6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6" fontId="7" fillId="2" borderId="5" xfId="0" applyNumberFormat="1" applyFont="1" applyFill="1" applyBorder="1" applyAlignment="1">
      <alignment vertical="center"/>
    </xf>
    <xf numFmtId="16" fontId="7" fillId="2" borderId="7" xfId="0" applyNumberFormat="1" applyFont="1" applyFill="1" applyBorder="1" applyAlignment="1">
      <alignment vertical="center"/>
    </xf>
    <xf numFmtId="16" fontId="7" fillId="2" borderId="9" xfId="0" applyNumberFormat="1" applyFont="1" applyFill="1" applyBorder="1" applyAlignment="1">
      <alignment vertical="center"/>
    </xf>
    <xf numFmtId="0" fontId="11" fillId="0" borderId="0" xfId="0" applyFont="1"/>
    <xf numFmtId="3" fontId="0" fillId="0" borderId="15" xfId="0" applyNumberFormat="1" applyBorder="1"/>
    <xf numFmtId="3" fontId="0" fillId="0" borderId="22" xfId="0" applyNumberFormat="1" applyBorder="1"/>
    <xf numFmtId="0" fontId="5" fillId="0" borderId="0" xfId="0" applyFont="1" applyBorder="1" applyAlignment="1"/>
    <xf numFmtId="3" fontId="0" fillId="0" borderId="0" xfId="0" applyNumberFormat="1"/>
    <xf numFmtId="0" fontId="2" fillId="0" borderId="0" xfId="0" applyFont="1" applyAlignment="1">
      <alignment horizontal="right"/>
    </xf>
    <xf numFmtId="14" fontId="0" fillId="0" borderId="19" xfId="0" applyNumberFormat="1" applyFill="1" applyBorder="1"/>
    <xf numFmtId="14" fontId="0" fillId="0" borderId="20" xfId="0" applyNumberFormat="1" applyFill="1" applyBorder="1"/>
    <xf numFmtId="14" fontId="0" fillId="0" borderId="0" xfId="0" applyNumberFormat="1"/>
    <xf numFmtId="164" fontId="0" fillId="0" borderId="1" xfId="0" applyNumberFormat="1" applyFill="1" applyBorder="1"/>
    <xf numFmtId="164" fontId="0" fillId="0" borderId="21" xfId="0" applyNumberFormat="1" applyFill="1" applyBorder="1"/>
    <xf numFmtId="0" fontId="13" fillId="0" borderId="0" xfId="0" applyFont="1"/>
    <xf numFmtId="0" fontId="14" fillId="0" borderId="0" xfId="0" applyFont="1" applyAlignment="1">
      <alignment horizontal="left"/>
    </xf>
    <xf numFmtId="1" fontId="0" fillId="0" borderId="1" xfId="0" applyNumberFormat="1" applyFill="1" applyBorder="1"/>
    <xf numFmtId="1" fontId="0" fillId="0" borderId="21" xfId="0" applyNumberFormat="1" applyFill="1" applyBorder="1"/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right" wrapText="1"/>
    </xf>
    <xf numFmtId="0" fontId="12" fillId="0" borderId="0" xfId="0" applyFont="1" applyFill="1" applyBorder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" fontId="10" fillId="2" borderId="5" xfId="0" applyNumberFormat="1" applyFont="1" applyFill="1" applyBorder="1"/>
    <xf numFmtId="16" fontId="10" fillId="2" borderId="7" xfId="0" applyNumberFormat="1" applyFont="1" applyFill="1" applyBorder="1"/>
    <xf numFmtId="16" fontId="10" fillId="2" borderId="9" xfId="0" applyNumberFormat="1" applyFont="1" applyFill="1" applyBorder="1"/>
    <xf numFmtId="0" fontId="1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6" fontId="10" fillId="2" borderId="0" xfId="0" applyNumberFormat="1" applyFont="1" applyFill="1" applyBorder="1"/>
    <xf numFmtId="0" fontId="18" fillId="0" borderId="0" xfId="0" applyFont="1"/>
    <xf numFmtId="0" fontId="2" fillId="0" borderId="18" xfId="0" applyFont="1" applyBorder="1" applyAlignment="1">
      <alignment horizontal="right" wrapText="1"/>
    </xf>
    <xf numFmtId="3" fontId="2" fillId="0" borderId="0" xfId="0" applyNumberFormat="1" applyFont="1"/>
    <xf numFmtId="0" fontId="2" fillId="0" borderId="23" xfId="0" applyFont="1" applyBorder="1" applyAlignment="1">
      <alignment horizontal="right" wrapText="1"/>
    </xf>
    <xf numFmtId="3" fontId="0" fillId="0" borderId="23" xfId="0" applyNumberFormat="1" applyBorder="1"/>
    <xf numFmtId="165" fontId="2" fillId="0" borderId="0" xfId="0" applyNumberFormat="1" applyFont="1"/>
    <xf numFmtId="0" fontId="0" fillId="0" borderId="26" xfId="0" applyBorder="1"/>
    <xf numFmtId="0" fontId="2" fillId="0" borderId="26" xfId="0" applyFont="1" applyBorder="1" applyAlignment="1">
      <alignment horizontal="right"/>
    </xf>
    <xf numFmtId="165" fontId="2" fillId="0" borderId="26" xfId="0" applyNumberFormat="1" applyFont="1" applyBorder="1"/>
    <xf numFmtId="0" fontId="0" fillId="0" borderId="0" xfId="0" applyAlignment="1"/>
    <xf numFmtId="3" fontId="17" fillId="3" borderId="6" xfId="0" applyNumberFormat="1" applyFont="1" applyFill="1" applyBorder="1" applyAlignment="1" applyProtection="1">
      <alignment horizontal="center"/>
      <protection locked="0"/>
    </xf>
    <xf numFmtId="3" fontId="17" fillId="3" borderId="8" xfId="0" applyNumberFormat="1" applyFont="1" applyFill="1" applyBorder="1" applyAlignment="1" applyProtection="1">
      <alignment horizontal="center"/>
      <protection locked="0"/>
    </xf>
    <xf numFmtId="3" fontId="17" fillId="3" borderId="13" xfId="0" applyNumberFormat="1" applyFont="1" applyFill="1" applyBorder="1" applyAlignment="1" applyProtection="1">
      <alignment horizontal="center"/>
      <protection locked="0"/>
    </xf>
    <xf numFmtId="16" fontId="7" fillId="2" borderId="25" xfId="0" applyNumberFormat="1" applyFont="1" applyFill="1" applyBorder="1" applyAlignment="1" applyProtection="1">
      <alignment vertical="center"/>
      <protection locked="0"/>
    </xf>
    <xf numFmtId="3" fontId="1" fillId="2" borderId="6" xfId="0" applyNumberFormat="1" applyFont="1" applyFill="1" applyBorder="1" applyAlignment="1" applyProtection="1">
      <alignment horizontal="center" vertical="center"/>
      <protection locked="0"/>
    </xf>
    <xf numFmtId="3" fontId="1" fillId="2" borderId="14" xfId="0" applyNumberFormat="1" applyFont="1" applyFill="1" applyBorder="1" applyAlignment="1" applyProtection="1">
      <alignment horizontal="center" vertical="center"/>
      <protection locked="0"/>
    </xf>
    <xf numFmtId="16" fontId="7" fillId="2" borderId="12" xfId="0" applyNumberFormat="1" applyFont="1" applyFill="1" applyBorder="1" applyAlignment="1" applyProtection="1">
      <alignment vertical="center"/>
      <protection locked="0"/>
    </xf>
    <xf numFmtId="3" fontId="10" fillId="2" borderId="8" xfId="0" applyNumberFormat="1" applyFont="1" applyFill="1" applyBorder="1" applyAlignment="1" applyProtection="1">
      <alignment horizontal="center" vertical="center"/>
      <protection locked="0"/>
    </xf>
    <xf numFmtId="3" fontId="10" fillId="2" borderId="2" xfId="0" applyNumberFormat="1" applyFont="1" applyFill="1" applyBorder="1" applyAlignment="1" applyProtection="1">
      <alignment horizontal="center" vertical="center"/>
      <protection locked="0"/>
    </xf>
    <xf numFmtId="16" fontId="7" fillId="2" borderId="11" xfId="0" applyNumberFormat="1" applyFont="1" applyFill="1" applyBorder="1" applyAlignment="1" applyProtection="1">
      <alignment vertical="center"/>
      <protection locked="0"/>
    </xf>
    <xf numFmtId="3" fontId="10" fillId="2" borderId="13" xfId="0" applyNumberFormat="1" applyFont="1" applyFill="1" applyBorder="1" applyAlignment="1" applyProtection="1">
      <alignment horizontal="center" vertical="center"/>
      <protection locked="0"/>
    </xf>
    <xf numFmtId="3" fontId="10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3" fillId="0" borderId="0" xfId="0" applyFont="1" applyAlignment="1" applyProtection="1">
      <alignment horizontal="left"/>
      <protection hidden="1"/>
    </xf>
    <xf numFmtId="1" fontId="0" fillId="0" borderId="0" xfId="0" applyNumberFormat="1" applyProtection="1">
      <protection hidden="1"/>
    </xf>
    <xf numFmtId="1" fontId="0" fillId="0" borderId="0" xfId="0" applyNumberFormat="1"/>
    <xf numFmtId="0" fontId="0" fillId="0" borderId="0" xfId="0" applyAlignment="1">
      <alignment horizontal="center"/>
    </xf>
    <xf numFmtId="14" fontId="2" fillId="0" borderId="0" xfId="0" applyNumberFormat="1" applyFont="1"/>
    <xf numFmtId="0" fontId="14" fillId="0" borderId="0" xfId="0" applyFont="1" applyAlignment="1" applyProtection="1">
      <alignment horizontal="left"/>
      <protection hidden="1"/>
    </xf>
    <xf numFmtId="0" fontId="2" fillId="0" borderId="17" xfId="0" applyFont="1" applyBorder="1" applyAlignment="1" applyProtection="1">
      <alignment horizontal="right" wrapText="1"/>
      <protection hidden="1"/>
    </xf>
    <xf numFmtId="1" fontId="0" fillId="0" borderId="1" xfId="0" applyNumberFormat="1" applyFill="1" applyBorder="1" applyProtection="1">
      <protection hidden="1"/>
    </xf>
    <xf numFmtId="1" fontId="0" fillId="0" borderId="21" xfId="0" applyNumberFormat="1" applyFill="1" applyBorder="1" applyProtection="1">
      <protection hidden="1"/>
    </xf>
    <xf numFmtId="0" fontId="0" fillId="4" borderId="0" xfId="0" applyFill="1" applyProtection="1">
      <protection hidden="1"/>
    </xf>
    <xf numFmtId="0" fontId="0" fillId="5" borderId="0" xfId="0" applyFill="1"/>
    <xf numFmtId="0" fontId="0" fillId="4" borderId="0" xfId="0" applyFill="1"/>
    <xf numFmtId="0" fontId="0" fillId="6" borderId="0" xfId="0" applyFill="1"/>
    <xf numFmtId="3" fontId="0" fillId="0" borderId="1" xfId="0" applyNumberForma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3" fontId="0" fillId="0" borderId="21" xfId="0" applyNumberForma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 wrapText="1"/>
    </xf>
    <xf numFmtId="3" fontId="0" fillId="0" borderId="15" xfId="0" applyNumberForma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66" fontId="0" fillId="4" borderId="1" xfId="0" applyNumberFormat="1" applyFill="1" applyBorder="1"/>
    <xf numFmtId="166" fontId="0" fillId="4" borderId="15" xfId="0" applyNumberFormat="1" applyFill="1" applyBorder="1"/>
    <xf numFmtId="166" fontId="0" fillId="4" borderId="21" xfId="0" applyNumberFormat="1" applyFill="1" applyBorder="1"/>
    <xf numFmtId="166" fontId="0" fillId="4" borderId="22" xfId="0" applyNumberFormat="1" applyFill="1" applyBorder="1"/>
    <xf numFmtId="14" fontId="13" fillId="0" borderId="0" xfId="0" applyNumberFormat="1" applyFont="1"/>
  </cellXfs>
  <cellStyles count="2">
    <cellStyle name="Standard" xfId="0" builtinId="0"/>
    <cellStyle name="Standard 2" xfId="1"/>
  </cellStyles>
  <dxfs count="571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  <dxf>
      <fill>
        <patternFill>
          <bgColor theme="8" tint="0.39994506668294322"/>
        </patternFill>
      </fill>
    </dxf>
    <dxf>
      <numFmt numFmtId="19" formatCode="dd/mm/yyyy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FF7C80"/>
      <color rgb="FFCE76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F19" sqref="F19"/>
    </sheetView>
  </sheetViews>
  <sheetFormatPr baseColWidth="10" defaultRowHeight="14.5" x14ac:dyDescent="0.35"/>
  <cols>
    <col min="1" max="1" width="12.453125" bestFit="1" customWidth="1"/>
  </cols>
  <sheetData>
    <row r="1" spans="1:3" ht="15" thickTop="1" x14ac:dyDescent="0.35">
      <c r="A1" s="85" t="s">
        <v>56</v>
      </c>
      <c r="B1" s="86" t="s">
        <v>57</v>
      </c>
      <c r="C1" s="87" t="s">
        <v>58</v>
      </c>
    </row>
    <row r="2" spans="1:3" x14ac:dyDescent="0.35">
      <c r="A2" s="88" t="s">
        <v>59</v>
      </c>
      <c r="B2" s="90"/>
      <c r="C2" s="91"/>
    </row>
    <row r="3" spans="1:3" x14ac:dyDescent="0.35">
      <c r="A3" s="88" t="s">
        <v>60</v>
      </c>
      <c r="B3" s="90"/>
      <c r="C3" s="91"/>
    </row>
    <row r="4" spans="1:3" x14ac:dyDescent="0.35">
      <c r="A4" s="88" t="s">
        <v>61</v>
      </c>
      <c r="B4" s="90"/>
      <c r="C4" s="91"/>
    </row>
    <row r="5" spans="1:3" x14ac:dyDescent="0.35">
      <c r="A5" s="88" t="s">
        <v>62</v>
      </c>
      <c r="B5" s="90"/>
      <c r="C5" s="91"/>
    </row>
    <row r="6" spans="1:3" x14ac:dyDescent="0.35">
      <c r="A6" s="88" t="s">
        <v>63</v>
      </c>
      <c r="B6" s="90"/>
      <c r="C6" s="91"/>
    </row>
    <row r="7" spans="1:3" x14ac:dyDescent="0.35">
      <c r="A7" s="88" t="s">
        <v>64</v>
      </c>
      <c r="B7" s="90"/>
      <c r="C7" s="91"/>
    </row>
    <row r="8" spans="1:3" x14ac:dyDescent="0.35">
      <c r="A8" s="88" t="s">
        <v>65</v>
      </c>
      <c r="B8" s="90"/>
      <c r="C8" s="91"/>
    </row>
    <row r="9" spans="1:3" x14ac:dyDescent="0.35">
      <c r="A9" s="88" t="s">
        <v>66</v>
      </c>
      <c r="B9" s="90"/>
      <c r="C9" s="91"/>
    </row>
    <row r="10" spans="1:3" x14ac:dyDescent="0.35">
      <c r="A10" s="88" t="s">
        <v>67</v>
      </c>
      <c r="B10" s="90"/>
      <c r="C10" s="91"/>
    </row>
    <row r="11" spans="1:3" x14ac:dyDescent="0.35">
      <c r="A11" s="88" t="s">
        <v>68</v>
      </c>
      <c r="B11" s="90"/>
      <c r="C11" s="91"/>
    </row>
    <row r="12" spans="1:3" x14ac:dyDescent="0.35">
      <c r="A12" s="88" t="s">
        <v>69</v>
      </c>
      <c r="B12" s="90"/>
      <c r="C12" s="91"/>
    </row>
    <row r="13" spans="1:3" x14ac:dyDescent="0.35">
      <c r="A13" s="88" t="s">
        <v>70</v>
      </c>
      <c r="B13" s="90"/>
      <c r="C13" s="91"/>
    </row>
    <row r="14" spans="1:3" x14ac:dyDescent="0.35">
      <c r="A14" s="88" t="s">
        <v>71</v>
      </c>
      <c r="B14" s="90"/>
      <c r="C14" s="91"/>
    </row>
    <row r="15" spans="1:3" x14ac:dyDescent="0.35">
      <c r="A15" s="88" t="s">
        <v>72</v>
      </c>
      <c r="B15" s="90"/>
      <c r="C15" s="91"/>
    </row>
    <row r="16" spans="1:3" x14ac:dyDescent="0.35">
      <c r="A16" s="88" t="s">
        <v>73</v>
      </c>
      <c r="B16" s="90"/>
      <c r="C16" s="91"/>
    </row>
    <row r="17" spans="1:3" x14ac:dyDescent="0.35">
      <c r="A17" s="88" t="s">
        <v>74</v>
      </c>
      <c r="B17" s="90"/>
      <c r="C17" s="91"/>
    </row>
    <row r="18" spans="1:3" x14ac:dyDescent="0.35">
      <c r="A18" s="88" t="s">
        <v>75</v>
      </c>
      <c r="B18" s="90"/>
      <c r="C18" s="91"/>
    </row>
    <row r="19" spans="1:3" x14ac:dyDescent="0.35">
      <c r="A19" s="88" t="s">
        <v>76</v>
      </c>
      <c r="B19" s="90"/>
      <c r="C19" s="91"/>
    </row>
    <row r="20" spans="1:3" x14ac:dyDescent="0.35">
      <c r="A20" s="88" t="s">
        <v>77</v>
      </c>
      <c r="B20" s="90"/>
      <c r="C20" s="91"/>
    </row>
    <row r="21" spans="1:3" ht="15" thickBot="1" x14ac:dyDescent="0.4">
      <c r="A21" s="89" t="s">
        <v>78</v>
      </c>
      <c r="B21" s="92"/>
      <c r="C21" s="93"/>
    </row>
    <row r="22" spans="1:3" ht="15" thickTop="1" x14ac:dyDescent="0.35"/>
  </sheetData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showGridLines="0" zoomScaleNormal="100" workbookViewId="0">
      <pane xSplit="3" ySplit="3" topLeftCell="D4" activePane="bottomRight" state="frozen"/>
      <selection pane="topRight" activeCell="C19" sqref="C19"/>
      <selection pane="bottomLeft" activeCell="C19" sqref="C19"/>
      <selection pane="bottomRight" activeCell="G10" sqref="G10"/>
    </sheetView>
  </sheetViews>
  <sheetFormatPr baseColWidth="10" defaultColWidth="11.453125" defaultRowHeight="14.5" x14ac:dyDescent="0.35"/>
  <cols>
    <col min="1" max="1" width="10.7265625" bestFit="1" customWidth="1"/>
    <col min="2" max="2" width="4" customWidth="1"/>
    <col min="3" max="3" width="4.26953125" style="63" customWidth="1"/>
    <col min="4" max="7" width="8.6328125" customWidth="1"/>
    <col min="8" max="8" width="6.6328125" customWidth="1"/>
    <col min="9" max="9" width="5.81640625" hidden="1" customWidth="1"/>
    <col min="10" max="10" width="18" customWidth="1"/>
    <col min="11" max="11" width="14.26953125" bestFit="1" customWidth="1"/>
    <col min="12" max="12" width="19.6328125" bestFit="1" customWidth="1"/>
    <col min="13" max="14" width="12.90625" customWidth="1"/>
    <col min="15" max="16" width="19.6328125" bestFit="1" customWidth="1"/>
    <col min="17" max="17" width="4" customWidth="1"/>
    <col min="18" max="18" width="19.6328125" bestFit="1" customWidth="1"/>
    <col min="19" max="19" width="7.36328125" customWidth="1"/>
    <col min="20" max="20" width="7.453125" customWidth="1"/>
    <col min="21" max="21" width="10.54296875" customWidth="1"/>
    <col min="22" max="22" width="9.453125" customWidth="1"/>
    <col min="23" max="23" width="11.54296875" hidden="1" customWidth="1"/>
    <col min="24" max="24" width="11.54296875" customWidth="1"/>
    <col min="25" max="25" width="2.1796875" hidden="1" customWidth="1"/>
    <col min="26" max="26" width="14.26953125" hidden="1" customWidth="1"/>
    <col min="27" max="27" width="3" hidden="1" customWidth="1"/>
  </cols>
  <sheetData>
    <row r="1" spans="1:19" ht="26" x14ac:dyDescent="0.6">
      <c r="A1" s="17" t="s">
        <v>0</v>
      </c>
      <c r="E1" s="94" t="s">
        <v>27</v>
      </c>
      <c r="J1" s="17"/>
      <c r="K1" t="s">
        <v>50</v>
      </c>
      <c r="L1" t="s">
        <v>55</v>
      </c>
      <c r="M1" s="74"/>
      <c r="Q1" t="s">
        <v>50</v>
      </c>
      <c r="R1" t="s">
        <v>55</v>
      </c>
      <c r="S1" s="74"/>
    </row>
    <row r="2" spans="1:19" s="47" customFormat="1" ht="22.4" customHeight="1" thickBot="1" x14ac:dyDescent="0.65">
      <c r="A2" s="64">
        <f>Start!C1</f>
        <v>2024</v>
      </c>
      <c r="B2" s="18">
        <f>A2</f>
        <v>2024</v>
      </c>
      <c r="C2" s="69"/>
      <c r="D2" s="9"/>
      <c r="E2" s="68" t="str">
        <f>IF(F2&lt;&gt;"",Start!E6,"")</f>
        <v/>
      </c>
      <c r="F2"/>
      <c r="H2"/>
      <c r="I2"/>
      <c r="J2" s="17"/>
      <c r="K2" t="s">
        <v>51</v>
      </c>
      <c r="L2" t="s">
        <v>52</v>
      </c>
      <c r="M2" s="75"/>
      <c r="Q2" t="s">
        <v>51</v>
      </c>
      <c r="R2" t="s">
        <v>52</v>
      </c>
      <c r="S2" s="75"/>
    </row>
    <row r="3" spans="1:19" s="24" customFormat="1" ht="15.5" customHeight="1" thickTop="1" x14ac:dyDescent="0.35">
      <c r="A3" s="22" t="s">
        <v>21</v>
      </c>
      <c r="B3" s="23" t="s">
        <v>22</v>
      </c>
      <c r="C3" s="70" t="s">
        <v>23</v>
      </c>
      <c r="D3" s="21" t="str">
        <f>Start!$B21</f>
        <v>Ivanov</v>
      </c>
      <c r="E3" s="21" t="str">
        <f>Start!$B22</f>
        <v>Jahnke</v>
      </c>
      <c r="F3" s="21" t="str">
        <f>Start!$B23</f>
        <v>Krausse</v>
      </c>
      <c r="G3" s="21" t="str">
        <f>Start!$B24</f>
        <v>Schmidt</v>
      </c>
      <c r="H3" s="80" t="str">
        <f>Start!$B25</f>
        <v>Thurau</v>
      </c>
      <c r="K3" t="s">
        <v>53</v>
      </c>
      <c r="L3" t="s">
        <v>54</v>
      </c>
      <c r="M3" s="76"/>
      <c r="Q3" t="s">
        <v>53</v>
      </c>
      <c r="R3" t="s">
        <v>54</v>
      </c>
      <c r="S3" s="76"/>
    </row>
    <row r="4" spans="1:19" ht="19.899999999999999" customHeight="1" x14ac:dyDescent="0.35">
      <c r="A4" s="12">
        <f>DATE(B2,4,1)</f>
        <v>45383</v>
      </c>
      <c r="B4" s="15">
        <f t="shared" ref="B4:B34" si="0">A4</f>
        <v>45383</v>
      </c>
      <c r="C4" s="71">
        <f>WEEKNUM(A4,21)</f>
        <v>14</v>
      </c>
      <c r="D4" s="77"/>
      <c r="E4" s="77"/>
      <c r="F4" s="77"/>
      <c r="G4" s="77"/>
      <c r="H4" s="81"/>
      <c r="I4" s="66">
        <f t="shared" ref="I4:I34" si="1">A4</f>
        <v>45383</v>
      </c>
      <c r="J4" s="67" t="str">
        <f>IFERROR(VLOOKUP(I4,Start!$A$4:$C$18,2,0),"")</f>
        <v>Ostermontag</v>
      </c>
      <c r="K4" s="67" t="str">
        <f>IFERROR(VLOOKUP(I4,Start!$E$5:$G$6,2,0),"")</f>
        <v/>
      </c>
      <c r="L4" t="str">
        <f>IFERROR(VLOOKUP(I4,Start!$A$21:$C$25,2,0),"")</f>
        <v/>
      </c>
    </row>
    <row r="5" spans="1:19" ht="19.899999999999999" customHeight="1" x14ac:dyDescent="0.35">
      <c r="A5" s="12">
        <f>IFERROR(IF(MONTH(A4+1)=MONTH(A$4),A4+1,""),"")</f>
        <v>45384</v>
      </c>
      <c r="B5" s="15">
        <f t="shared" si="0"/>
        <v>45384</v>
      </c>
      <c r="C5" s="71">
        <f t="shared" ref="C5:C34" si="2">WEEKNUM(A5,21)</f>
        <v>14</v>
      </c>
      <c r="D5" s="77"/>
      <c r="E5" s="77"/>
      <c r="F5" s="77"/>
      <c r="G5" s="77"/>
      <c r="H5" s="81"/>
      <c r="I5" s="66">
        <f t="shared" si="1"/>
        <v>45384</v>
      </c>
      <c r="J5" s="67" t="str">
        <f>IFERROR(VLOOKUP(I5,Start!$A$4:$C$18,2,0),"")</f>
        <v/>
      </c>
      <c r="K5" s="67" t="str">
        <f>IFERROR(VLOOKUP(I5,Start!$E$5:$G$6,2,0),"")</f>
        <v/>
      </c>
      <c r="L5" t="str">
        <f>IFERROR(VLOOKUP(I5,Start!$A$21:$C$25,2,0),"")</f>
        <v/>
      </c>
    </row>
    <row r="6" spans="1:19" ht="18.75" customHeight="1" x14ac:dyDescent="0.35">
      <c r="A6" s="12">
        <f t="shared" ref="A6:A34" si="3">IFERROR(IF(MONTH(A5+1)=MONTH(A$4),A5+1,""),"")</f>
        <v>45385</v>
      </c>
      <c r="B6" s="15">
        <f t="shared" si="0"/>
        <v>45385</v>
      </c>
      <c r="C6" s="71">
        <f t="shared" si="2"/>
        <v>14</v>
      </c>
      <c r="D6" s="78"/>
      <c r="E6" s="78"/>
      <c r="F6" s="78"/>
      <c r="G6" s="78"/>
      <c r="H6" s="82"/>
      <c r="I6" s="66">
        <f t="shared" si="1"/>
        <v>45385</v>
      </c>
      <c r="J6" s="67" t="str">
        <f>IFERROR(VLOOKUP(I6,Start!$A$4:$C$18,2,0),"")</f>
        <v/>
      </c>
      <c r="K6" s="67" t="str">
        <f>IFERROR(VLOOKUP(I6,Start!$E$5:$G$6,2,0),"")</f>
        <v/>
      </c>
      <c r="L6" t="str">
        <f>IFERROR(VLOOKUP(I6,Start!$A$21:$C$25,2,0),"")</f>
        <v/>
      </c>
    </row>
    <row r="7" spans="1:19" ht="18.75" customHeight="1" x14ac:dyDescent="0.35">
      <c r="A7" s="12">
        <f t="shared" si="3"/>
        <v>45386</v>
      </c>
      <c r="B7" s="15">
        <f t="shared" si="0"/>
        <v>45386</v>
      </c>
      <c r="C7" s="71">
        <f t="shared" si="2"/>
        <v>14</v>
      </c>
      <c r="D7" s="77"/>
      <c r="E7" s="77"/>
      <c r="F7" s="77"/>
      <c r="G7" s="77"/>
      <c r="H7" s="81"/>
      <c r="I7" s="66">
        <f t="shared" si="1"/>
        <v>45386</v>
      </c>
      <c r="J7" s="67" t="str">
        <f>IFERROR(VLOOKUP(I7,Start!$A$4:$C$18,2,0),"")</f>
        <v/>
      </c>
      <c r="K7" s="67" t="str">
        <f>IFERROR(VLOOKUP(I7,Start!$E$5:$G$6,2,0),"")</f>
        <v/>
      </c>
      <c r="L7" t="str">
        <f>IFERROR(VLOOKUP(I7,Start!$A$21:$C$25,2,0),"")</f>
        <v/>
      </c>
    </row>
    <row r="8" spans="1:19" ht="18.75" customHeight="1" x14ac:dyDescent="0.35">
      <c r="A8" s="12">
        <f t="shared" si="3"/>
        <v>45387</v>
      </c>
      <c r="B8" s="15">
        <f t="shared" si="0"/>
        <v>45387</v>
      </c>
      <c r="C8" s="71">
        <f t="shared" si="2"/>
        <v>14</v>
      </c>
      <c r="D8" s="78"/>
      <c r="E8" s="78"/>
      <c r="F8" s="78"/>
      <c r="G8" s="78"/>
      <c r="H8" s="82"/>
      <c r="I8" s="66">
        <f t="shared" si="1"/>
        <v>45387</v>
      </c>
      <c r="J8" s="67" t="str">
        <f>IFERROR(VLOOKUP(I8,Start!$A$4:$C$18,2,0),"")</f>
        <v/>
      </c>
      <c r="K8" s="67" t="str">
        <f>IFERROR(VLOOKUP(I8,Start!$E$5:$G$6,2,0),"")</f>
        <v/>
      </c>
      <c r="L8" t="str">
        <f>IFERROR(VLOOKUP(I8,Start!$A$21:$C$25,2,0),"")</f>
        <v/>
      </c>
    </row>
    <row r="9" spans="1:19" ht="18.75" customHeight="1" x14ac:dyDescent="0.35">
      <c r="A9" s="12">
        <f t="shared" si="3"/>
        <v>45388</v>
      </c>
      <c r="B9" s="15">
        <f t="shared" si="0"/>
        <v>45388</v>
      </c>
      <c r="C9" s="71">
        <f t="shared" si="2"/>
        <v>14</v>
      </c>
      <c r="D9" s="77"/>
      <c r="E9" s="77"/>
      <c r="F9" s="77"/>
      <c r="G9" s="77"/>
      <c r="H9" s="81"/>
      <c r="I9" s="66">
        <f t="shared" si="1"/>
        <v>45388</v>
      </c>
      <c r="J9" s="67" t="str">
        <f>IFERROR(VLOOKUP(I9,Start!$A$4:$C$18,2,0),"")</f>
        <v/>
      </c>
      <c r="K9" s="67" t="str">
        <f>IFERROR(VLOOKUP(I9,Start!$E$5:$G$6,2,0),"")</f>
        <v/>
      </c>
      <c r="L9" t="str">
        <f>IFERROR(VLOOKUP(I9,Start!$A$21:$C$25,2,0),"")</f>
        <v/>
      </c>
    </row>
    <row r="10" spans="1:19" ht="18.75" customHeight="1" x14ac:dyDescent="0.35">
      <c r="A10" s="12">
        <f t="shared" si="3"/>
        <v>45389</v>
      </c>
      <c r="B10" s="15">
        <f t="shared" si="0"/>
        <v>45389</v>
      </c>
      <c r="C10" s="71">
        <f t="shared" si="2"/>
        <v>14</v>
      </c>
      <c r="D10" s="78"/>
      <c r="E10" s="78"/>
      <c r="F10" s="78"/>
      <c r="G10" s="78"/>
      <c r="H10" s="82"/>
      <c r="I10" s="66">
        <f t="shared" si="1"/>
        <v>45389</v>
      </c>
      <c r="J10" s="67" t="str">
        <f>IFERROR(VLOOKUP(I10,Start!$A$4:$C$18,2,0),"")</f>
        <v/>
      </c>
      <c r="K10" s="67" t="str">
        <f>IFERROR(VLOOKUP(I10,Start!$E$5:$G$6,2,0),"")</f>
        <v/>
      </c>
      <c r="L10" t="str">
        <f>IFERROR(VLOOKUP(I10,Start!$A$21:$C$25,2,0),"")</f>
        <v/>
      </c>
    </row>
    <row r="11" spans="1:19" ht="18.75" customHeight="1" x14ac:dyDescent="0.35">
      <c r="A11" s="12">
        <f t="shared" si="3"/>
        <v>45390</v>
      </c>
      <c r="B11" s="15">
        <f t="shared" si="0"/>
        <v>45390</v>
      </c>
      <c r="C11" s="71">
        <f t="shared" si="2"/>
        <v>15</v>
      </c>
      <c r="D11" s="77"/>
      <c r="E11" s="77"/>
      <c r="F11" s="77"/>
      <c r="G11" s="77"/>
      <c r="H11" s="81"/>
      <c r="I11" s="66">
        <f t="shared" si="1"/>
        <v>45390</v>
      </c>
      <c r="J11" s="67" t="str">
        <f>IFERROR(VLOOKUP(I11,Start!$A$4:$C$18,2,0),"")</f>
        <v/>
      </c>
      <c r="K11" s="67" t="str">
        <f>IFERROR(VLOOKUP(I11,Start!$E$5:$G$6,2,0),"")</f>
        <v/>
      </c>
      <c r="L11" t="str">
        <f>IFERROR(VLOOKUP(I11,Start!$A$21:$C$25,2,0),"")</f>
        <v/>
      </c>
    </row>
    <row r="12" spans="1:19" ht="18.75" customHeight="1" x14ac:dyDescent="0.35">
      <c r="A12" s="12">
        <f t="shared" si="3"/>
        <v>45391</v>
      </c>
      <c r="B12" s="15">
        <f t="shared" si="0"/>
        <v>45391</v>
      </c>
      <c r="C12" s="71">
        <f t="shared" si="2"/>
        <v>15</v>
      </c>
      <c r="D12" s="78"/>
      <c r="E12" s="78"/>
      <c r="F12" s="78"/>
      <c r="G12" s="78"/>
      <c r="H12" s="82"/>
      <c r="I12" s="66">
        <f t="shared" si="1"/>
        <v>45391</v>
      </c>
      <c r="J12" s="67" t="str">
        <f>IFERROR(VLOOKUP(I12,Start!$A$4:$C$18,2,0),"")</f>
        <v/>
      </c>
      <c r="K12" s="67" t="str">
        <f>IFERROR(VLOOKUP(I12,Start!$E$5:$G$6,2,0),"")</f>
        <v/>
      </c>
      <c r="L12" t="str">
        <f>IFERROR(VLOOKUP(I12,Start!$A$21:$C$25,2,0),"")</f>
        <v/>
      </c>
    </row>
    <row r="13" spans="1:19" ht="18.75" customHeight="1" x14ac:dyDescent="0.35">
      <c r="A13" s="12">
        <f t="shared" si="3"/>
        <v>45392</v>
      </c>
      <c r="B13" s="15">
        <f t="shared" si="0"/>
        <v>45392</v>
      </c>
      <c r="C13" s="71">
        <f t="shared" si="2"/>
        <v>15</v>
      </c>
      <c r="D13" s="77"/>
      <c r="E13" s="77"/>
      <c r="F13" s="77"/>
      <c r="G13" s="77"/>
      <c r="H13" s="81"/>
      <c r="I13" s="66">
        <f t="shared" si="1"/>
        <v>45392</v>
      </c>
      <c r="J13" s="67" t="str">
        <f>IFERROR(VLOOKUP(I13,Start!$A$4:$C$18,2,0),"")</f>
        <v/>
      </c>
      <c r="K13" s="67" t="str">
        <f>IFERROR(VLOOKUP(I13,Start!$E$5:$G$6,2,0),"")</f>
        <v/>
      </c>
      <c r="L13" t="str">
        <f>IFERROR(VLOOKUP(I13,Start!$A$21:$C$25,2,0),"")</f>
        <v/>
      </c>
    </row>
    <row r="14" spans="1:19" ht="18.75" customHeight="1" x14ac:dyDescent="0.35">
      <c r="A14" s="12">
        <f t="shared" si="3"/>
        <v>45393</v>
      </c>
      <c r="B14" s="15">
        <f t="shared" si="0"/>
        <v>45393</v>
      </c>
      <c r="C14" s="71">
        <f t="shared" si="2"/>
        <v>15</v>
      </c>
      <c r="D14" s="78"/>
      <c r="E14" s="78"/>
      <c r="F14" s="78"/>
      <c r="G14" s="78"/>
      <c r="H14" s="82"/>
      <c r="I14" s="66">
        <f t="shared" si="1"/>
        <v>45393</v>
      </c>
      <c r="J14" s="67" t="str">
        <f>IFERROR(VLOOKUP(I14,Start!$A$4:$C$18,2,0),"")</f>
        <v/>
      </c>
      <c r="K14" s="67" t="str">
        <f>IFERROR(VLOOKUP(I14,Start!$E$5:$G$6,2,0),"")</f>
        <v/>
      </c>
      <c r="L14" t="str">
        <f>IFERROR(VLOOKUP(I14,Start!$A$21:$C$25,2,0),"")</f>
        <v/>
      </c>
    </row>
    <row r="15" spans="1:19" ht="18.75" customHeight="1" x14ac:dyDescent="0.35">
      <c r="A15" s="12">
        <f t="shared" si="3"/>
        <v>45394</v>
      </c>
      <c r="B15" s="15">
        <f t="shared" si="0"/>
        <v>45394</v>
      </c>
      <c r="C15" s="71">
        <f t="shared" si="2"/>
        <v>15</v>
      </c>
      <c r="D15" s="77"/>
      <c r="E15" s="77"/>
      <c r="F15" s="77"/>
      <c r="G15" s="77"/>
      <c r="H15" s="81"/>
      <c r="I15" s="66">
        <f t="shared" si="1"/>
        <v>45394</v>
      </c>
      <c r="J15" s="67" t="str">
        <f>IFERROR(VLOOKUP(I15,Start!$A$4:$C$18,2,0),"")</f>
        <v/>
      </c>
      <c r="K15" s="67" t="str">
        <f>IFERROR(VLOOKUP(I15,Start!$E$5:$G$6,2,0),"")</f>
        <v/>
      </c>
      <c r="L15" t="str">
        <f>IFERROR(VLOOKUP(I15,Start!$A$21:$C$25,2,0),"")</f>
        <v/>
      </c>
    </row>
    <row r="16" spans="1:19" ht="18.75" customHeight="1" x14ac:dyDescent="0.35">
      <c r="A16" s="12">
        <f t="shared" si="3"/>
        <v>45395</v>
      </c>
      <c r="B16" s="15">
        <f t="shared" si="0"/>
        <v>45395</v>
      </c>
      <c r="C16" s="71">
        <f t="shared" si="2"/>
        <v>15</v>
      </c>
      <c r="D16" s="78"/>
      <c r="E16" s="78"/>
      <c r="F16" s="78"/>
      <c r="G16" s="78"/>
      <c r="H16" s="82"/>
      <c r="I16" s="66">
        <f t="shared" si="1"/>
        <v>45395</v>
      </c>
      <c r="J16" s="67" t="str">
        <f>IFERROR(VLOOKUP(I16,Start!$A$4:$C$18,2,0),"")</f>
        <v/>
      </c>
      <c r="K16" s="67" t="str">
        <f>IFERROR(VLOOKUP(I16,Start!$E$5:$G$6,2,0),"")</f>
        <v/>
      </c>
      <c r="L16" t="str">
        <f>IFERROR(VLOOKUP(I16,Start!$A$21:$C$25,2,0),"")</f>
        <v/>
      </c>
    </row>
    <row r="17" spans="1:12" ht="18.75" customHeight="1" x14ac:dyDescent="0.35">
      <c r="A17" s="12">
        <f t="shared" si="3"/>
        <v>45396</v>
      </c>
      <c r="B17" s="15">
        <f t="shared" si="0"/>
        <v>45396</v>
      </c>
      <c r="C17" s="71">
        <f t="shared" si="2"/>
        <v>15</v>
      </c>
      <c r="D17" s="77"/>
      <c r="E17" s="77"/>
      <c r="F17" s="77"/>
      <c r="G17" s="77"/>
      <c r="H17" s="81"/>
      <c r="I17" s="66">
        <f t="shared" si="1"/>
        <v>45396</v>
      </c>
      <c r="J17" s="67" t="str">
        <f>IFERROR(VLOOKUP(I17,Start!$A$4:$C$18,2,0),"")</f>
        <v/>
      </c>
      <c r="K17" s="67" t="str">
        <f>IFERROR(VLOOKUP(I17,Start!$E$5:$G$6,2,0),"")</f>
        <v/>
      </c>
      <c r="L17" t="str">
        <f>IFERROR(VLOOKUP(I17,Start!$A$21:$C$25,2,0),"")</f>
        <v/>
      </c>
    </row>
    <row r="18" spans="1:12" ht="18.75" customHeight="1" x14ac:dyDescent="0.35">
      <c r="A18" s="12">
        <f t="shared" si="3"/>
        <v>45397</v>
      </c>
      <c r="B18" s="15">
        <f t="shared" si="0"/>
        <v>45397</v>
      </c>
      <c r="C18" s="71">
        <f t="shared" si="2"/>
        <v>16</v>
      </c>
      <c r="D18" s="78"/>
      <c r="E18" s="78"/>
      <c r="F18" s="78"/>
      <c r="G18" s="78"/>
      <c r="H18" s="82"/>
      <c r="I18" s="66">
        <f t="shared" si="1"/>
        <v>45397</v>
      </c>
      <c r="J18" s="67" t="str">
        <f>IFERROR(VLOOKUP(I18,Start!$A$4:$C$18,2,0),"")</f>
        <v/>
      </c>
      <c r="K18" s="67" t="str">
        <f>IFERROR(VLOOKUP(I18,Start!$E$5:$G$6,2,0),"")</f>
        <v/>
      </c>
      <c r="L18" t="str">
        <f>IFERROR(VLOOKUP(I18,Start!$A$21:$C$25,2,0),"")</f>
        <v/>
      </c>
    </row>
    <row r="19" spans="1:12" ht="18.75" customHeight="1" x14ac:dyDescent="0.35">
      <c r="A19" s="12">
        <f t="shared" si="3"/>
        <v>45398</v>
      </c>
      <c r="B19" s="15">
        <f t="shared" si="0"/>
        <v>45398</v>
      </c>
      <c r="C19" s="71">
        <f t="shared" si="2"/>
        <v>16</v>
      </c>
      <c r="D19" s="77"/>
      <c r="E19" s="77"/>
      <c r="F19" s="77"/>
      <c r="G19" s="77"/>
      <c r="H19" s="81"/>
      <c r="I19" s="66">
        <f t="shared" si="1"/>
        <v>45398</v>
      </c>
      <c r="J19" s="67" t="str">
        <f>IFERROR(VLOOKUP(I19,Start!$A$4:$C$18,2,0),"")</f>
        <v/>
      </c>
      <c r="K19" s="67" t="str">
        <f>IFERROR(VLOOKUP(I19,Start!$E$5:$G$6,2,0),"")</f>
        <v/>
      </c>
      <c r="L19" t="str">
        <f>IFERROR(VLOOKUP(I19,Start!$A$21:$C$25,2,0),"")</f>
        <v/>
      </c>
    </row>
    <row r="20" spans="1:12" ht="18.75" customHeight="1" x14ac:dyDescent="0.35">
      <c r="A20" s="12">
        <f t="shared" si="3"/>
        <v>45399</v>
      </c>
      <c r="B20" s="15">
        <f t="shared" si="0"/>
        <v>45399</v>
      </c>
      <c r="C20" s="71">
        <f t="shared" si="2"/>
        <v>16</v>
      </c>
      <c r="D20" s="78"/>
      <c r="E20" s="78"/>
      <c r="F20" s="78"/>
      <c r="G20" s="78"/>
      <c r="H20" s="82"/>
      <c r="I20" s="66">
        <f t="shared" si="1"/>
        <v>45399</v>
      </c>
      <c r="J20" s="67" t="str">
        <f>IFERROR(VLOOKUP(I20,Start!$A$4:$C$18,2,0),"")</f>
        <v/>
      </c>
      <c r="K20" s="67" t="str">
        <f>IFERROR(VLOOKUP(I20,Start!$E$5:$G$6,2,0),"")</f>
        <v/>
      </c>
      <c r="L20" t="str">
        <f>IFERROR(VLOOKUP(I20,Start!$A$21:$C$25,2,0),"")</f>
        <v/>
      </c>
    </row>
    <row r="21" spans="1:12" ht="18.75" customHeight="1" x14ac:dyDescent="0.35">
      <c r="A21" s="12">
        <f t="shared" si="3"/>
        <v>45400</v>
      </c>
      <c r="B21" s="15">
        <f t="shared" si="0"/>
        <v>45400</v>
      </c>
      <c r="C21" s="71">
        <f t="shared" si="2"/>
        <v>16</v>
      </c>
      <c r="D21" s="77"/>
      <c r="E21" s="77"/>
      <c r="F21" s="77"/>
      <c r="G21" s="77"/>
      <c r="H21" s="81"/>
      <c r="I21" s="66">
        <f t="shared" si="1"/>
        <v>45400</v>
      </c>
      <c r="J21" s="67" t="str">
        <f>IFERROR(VLOOKUP(I21,Start!$A$4:$C$18,2,0),"")</f>
        <v/>
      </c>
      <c r="K21" s="67" t="str">
        <f>IFERROR(VLOOKUP(I21,Start!$E$5:$G$6,2,0),"")</f>
        <v/>
      </c>
      <c r="L21" t="str">
        <f>IFERROR(VLOOKUP(I21,Start!$A$21:$C$25,2,0),"")</f>
        <v/>
      </c>
    </row>
    <row r="22" spans="1:12" ht="18.75" customHeight="1" x14ac:dyDescent="0.35">
      <c r="A22" s="12">
        <f t="shared" si="3"/>
        <v>45401</v>
      </c>
      <c r="B22" s="15">
        <f t="shared" si="0"/>
        <v>45401</v>
      </c>
      <c r="C22" s="71">
        <f t="shared" si="2"/>
        <v>16</v>
      </c>
      <c r="D22" s="78"/>
      <c r="E22" s="78"/>
      <c r="F22" s="78"/>
      <c r="G22" s="78"/>
      <c r="H22" s="82"/>
      <c r="I22" s="66">
        <f t="shared" si="1"/>
        <v>45401</v>
      </c>
      <c r="J22" s="67" t="str">
        <f>IFERROR(VLOOKUP(I22,Start!$A$4:$C$18,2,0),"")</f>
        <v/>
      </c>
      <c r="K22" s="67" t="str">
        <f>IFERROR(VLOOKUP(I22,Start!$E$5:$G$6,2,0),"")</f>
        <v/>
      </c>
      <c r="L22" t="str">
        <f>IFERROR(VLOOKUP(I22,Start!$A$21:$C$25,2,0),"")</f>
        <v/>
      </c>
    </row>
    <row r="23" spans="1:12" ht="18.75" customHeight="1" x14ac:dyDescent="0.35">
      <c r="A23" s="12">
        <f t="shared" si="3"/>
        <v>45402</v>
      </c>
      <c r="B23" s="15">
        <f t="shared" si="0"/>
        <v>45402</v>
      </c>
      <c r="C23" s="71">
        <f t="shared" si="2"/>
        <v>16</v>
      </c>
      <c r="D23" s="77"/>
      <c r="E23" s="77"/>
      <c r="F23" s="77"/>
      <c r="G23" s="77"/>
      <c r="H23" s="81"/>
      <c r="I23" s="66">
        <f t="shared" si="1"/>
        <v>45402</v>
      </c>
      <c r="J23" s="67" t="str">
        <f>IFERROR(VLOOKUP(I23,Start!$A$4:$C$18,2,0),"")</f>
        <v/>
      </c>
      <c r="K23" s="67" t="str">
        <f>IFERROR(VLOOKUP(I23,Start!$E$5:$G$6,2,0),"")</f>
        <v/>
      </c>
      <c r="L23" t="str">
        <f>IFERROR(VLOOKUP(I23,Start!$A$21:$C$25,2,0),"")</f>
        <v/>
      </c>
    </row>
    <row r="24" spans="1:12" ht="18.75" customHeight="1" x14ac:dyDescent="0.35">
      <c r="A24" s="12">
        <f t="shared" si="3"/>
        <v>45403</v>
      </c>
      <c r="B24" s="15">
        <f t="shared" si="0"/>
        <v>45403</v>
      </c>
      <c r="C24" s="71">
        <f t="shared" si="2"/>
        <v>16</v>
      </c>
      <c r="D24" s="78"/>
      <c r="E24" s="78"/>
      <c r="F24" s="78"/>
      <c r="G24" s="78"/>
      <c r="H24" s="82"/>
      <c r="I24" s="66">
        <f t="shared" si="1"/>
        <v>45403</v>
      </c>
      <c r="J24" s="67" t="str">
        <f>IFERROR(VLOOKUP(I24,Start!$A$4:$C$18,2,0),"")</f>
        <v/>
      </c>
      <c r="K24" s="67" t="str">
        <f>IFERROR(VLOOKUP(I24,Start!$E$5:$G$6,2,0),"")</f>
        <v/>
      </c>
      <c r="L24" t="str">
        <f>IFERROR(VLOOKUP(I24,Start!$A$21:$C$25,2,0),"")</f>
        <v/>
      </c>
    </row>
    <row r="25" spans="1:12" ht="18.75" customHeight="1" x14ac:dyDescent="0.35">
      <c r="A25" s="12">
        <f t="shared" si="3"/>
        <v>45404</v>
      </c>
      <c r="B25" s="15">
        <f t="shared" si="0"/>
        <v>45404</v>
      </c>
      <c r="C25" s="71">
        <f t="shared" si="2"/>
        <v>17</v>
      </c>
      <c r="D25" s="77"/>
      <c r="E25" s="77"/>
      <c r="F25" s="77"/>
      <c r="G25" s="77"/>
      <c r="H25" s="81"/>
      <c r="I25" s="66">
        <f t="shared" si="1"/>
        <v>45404</v>
      </c>
      <c r="J25" s="67" t="str">
        <f>IFERROR(VLOOKUP(I25,Start!$A$4:$C$18,2,0),"")</f>
        <v/>
      </c>
      <c r="K25" s="67" t="str">
        <f>IFERROR(VLOOKUP(I25,Start!$E$5:$G$6,2,0),"")</f>
        <v/>
      </c>
      <c r="L25" t="str">
        <f>IFERROR(VLOOKUP(I25,Start!$A$21:$C$25,2,0),"")</f>
        <v/>
      </c>
    </row>
    <row r="26" spans="1:12" ht="18.75" customHeight="1" x14ac:dyDescent="0.35">
      <c r="A26" s="12">
        <f t="shared" si="3"/>
        <v>45405</v>
      </c>
      <c r="B26" s="15">
        <f t="shared" si="0"/>
        <v>45405</v>
      </c>
      <c r="C26" s="71">
        <f t="shared" si="2"/>
        <v>17</v>
      </c>
      <c r="D26" s="78"/>
      <c r="E26" s="78"/>
      <c r="F26" s="78"/>
      <c r="G26" s="78"/>
      <c r="H26" s="82"/>
      <c r="I26" s="66">
        <f t="shared" si="1"/>
        <v>45405</v>
      </c>
      <c r="J26" s="67" t="str">
        <f>IFERROR(VLOOKUP(I26,Start!$A$4:$C$18,2,0),"")</f>
        <v/>
      </c>
      <c r="K26" s="67" t="str">
        <f>IFERROR(VLOOKUP(I26,Start!$E$5:$G$6,2,0),"")</f>
        <v/>
      </c>
      <c r="L26" t="str">
        <f>IFERROR(VLOOKUP(I26,Start!$A$21:$C$25,2,0),"")</f>
        <v/>
      </c>
    </row>
    <row r="27" spans="1:12" ht="18.75" customHeight="1" x14ac:dyDescent="0.35">
      <c r="A27" s="12">
        <f t="shared" si="3"/>
        <v>45406</v>
      </c>
      <c r="B27" s="15">
        <f t="shared" si="0"/>
        <v>45406</v>
      </c>
      <c r="C27" s="71">
        <f t="shared" si="2"/>
        <v>17</v>
      </c>
      <c r="D27" s="77"/>
      <c r="E27" s="77"/>
      <c r="F27" s="77"/>
      <c r="G27" s="77"/>
      <c r="H27" s="81"/>
      <c r="I27" s="66">
        <f t="shared" si="1"/>
        <v>45406</v>
      </c>
      <c r="J27" s="67" t="str">
        <f>IFERROR(VLOOKUP(I27,Start!$A$4:$C$18,2,0),"")</f>
        <v/>
      </c>
      <c r="K27" s="67" t="str">
        <f>IFERROR(VLOOKUP(I27,Start!$E$5:$G$6,2,0),"")</f>
        <v/>
      </c>
      <c r="L27" t="str">
        <f>IFERROR(VLOOKUP(I27,Start!$A$21:$C$25,2,0),"")</f>
        <v/>
      </c>
    </row>
    <row r="28" spans="1:12" ht="18.75" customHeight="1" x14ac:dyDescent="0.35">
      <c r="A28" s="12">
        <f t="shared" si="3"/>
        <v>45407</v>
      </c>
      <c r="B28" s="15">
        <f t="shared" si="0"/>
        <v>45407</v>
      </c>
      <c r="C28" s="71">
        <f t="shared" si="2"/>
        <v>17</v>
      </c>
      <c r="D28" s="78"/>
      <c r="E28" s="78"/>
      <c r="F28" s="78"/>
      <c r="G28" s="78"/>
      <c r="H28" s="82"/>
      <c r="I28" s="66">
        <f t="shared" si="1"/>
        <v>45407</v>
      </c>
      <c r="J28" s="67" t="str">
        <f>IFERROR(VLOOKUP(I28,Start!$A$4:$C$18,2,0),"")</f>
        <v/>
      </c>
      <c r="K28" s="67" t="str">
        <f>IFERROR(VLOOKUP(I28,Start!$E$5:$G$6,2,0),"")</f>
        <v/>
      </c>
      <c r="L28" t="str">
        <f>IFERROR(VLOOKUP(I28,Start!$A$21:$C$25,2,0),"")</f>
        <v/>
      </c>
    </row>
    <row r="29" spans="1:12" ht="18.75" customHeight="1" x14ac:dyDescent="0.35">
      <c r="A29" s="12">
        <f t="shared" si="3"/>
        <v>45408</v>
      </c>
      <c r="B29" s="15">
        <f t="shared" si="0"/>
        <v>45408</v>
      </c>
      <c r="C29" s="71">
        <f t="shared" si="2"/>
        <v>17</v>
      </c>
      <c r="D29" s="77"/>
      <c r="E29" s="77"/>
      <c r="F29" s="77"/>
      <c r="G29" s="77"/>
      <c r="H29" s="81"/>
      <c r="I29" s="66">
        <f t="shared" si="1"/>
        <v>45408</v>
      </c>
      <c r="J29" s="67" t="str">
        <f>IFERROR(VLOOKUP(I29,Start!$A$4:$C$18,2,0),"")</f>
        <v/>
      </c>
      <c r="K29" s="67" t="str">
        <f>IFERROR(VLOOKUP(I29,Start!$E$5:$G$6,2,0),"")</f>
        <v/>
      </c>
      <c r="L29" t="str">
        <f>IFERROR(VLOOKUP(I29,Start!$A$21:$C$25,2,0),"")</f>
        <v/>
      </c>
    </row>
    <row r="30" spans="1:12" ht="18.75" customHeight="1" x14ac:dyDescent="0.35">
      <c r="A30" s="12">
        <f t="shared" si="3"/>
        <v>45409</v>
      </c>
      <c r="B30" s="15">
        <f t="shared" si="0"/>
        <v>45409</v>
      </c>
      <c r="C30" s="71">
        <f t="shared" si="2"/>
        <v>17</v>
      </c>
      <c r="D30" s="78"/>
      <c r="E30" s="78"/>
      <c r="F30" s="78"/>
      <c r="G30" s="78"/>
      <c r="H30" s="82"/>
      <c r="I30" s="66">
        <f t="shared" si="1"/>
        <v>45409</v>
      </c>
      <c r="J30" s="67" t="str">
        <f>IFERROR(VLOOKUP(I30,Start!$A$4:$C$18,2,0),"")</f>
        <v/>
      </c>
      <c r="K30" s="67" t="str">
        <f>IFERROR(VLOOKUP(I30,Start!$E$5:$G$6,2,0),"")</f>
        <v/>
      </c>
      <c r="L30" t="str">
        <f>IFERROR(VLOOKUP(I30,Start!$A$21:$C$25,2,0),"")</f>
        <v/>
      </c>
    </row>
    <row r="31" spans="1:12" ht="18.75" customHeight="1" x14ac:dyDescent="0.35">
      <c r="A31" s="12">
        <f t="shared" si="3"/>
        <v>45410</v>
      </c>
      <c r="B31" s="15">
        <f t="shared" si="0"/>
        <v>45410</v>
      </c>
      <c r="C31" s="71">
        <f t="shared" si="2"/>
        <v>17</v>
      </c>
      <c r="D31" s="77"/>
      <c r="E31" s="77"/>
      <c r="F31" s="77"/>
      <c r="G31" s="77"/>
      <c r="H31" s="81"/>
      <c r="I31" s="66">
        <f t="shared" si="1"/>
        <v>45410</v>
      </c>
      <c r="J31" s="67" t="str">
        <f>IFERROR(VLOOKUP(I31,Start!$A$4:$C$18,2,0),"")</f>
        <v/>
      </c>
      <c r="K31" s="67" t="str">
        <f>IFERROR(VLOOKUP(I31,Start!$E$5:$G$6,2,0),"")</f>
        <v/>
      </c>
      <c r="L31" t="str">
        <f>IFERROR(VLOOKUP(I31,Start!$A$21:$C$25,2,0),"")</f>
        <v/>
      </c>
    </row>
    <row r="32" spans="1:12" ht="18.75" customHeight="1" x14ac:dyDescent="0.35">
      <c r="A32" s="12">
        <f t="shared" si="3"/>
        <v>45411</v>
      </c>
      <c r="B32" s="15">
        <f t="shared" si="0"/>
        <v>45411</v>
      </c>
      <c r="C32" s="71">
        <f>IF(A32="","",WEEKNUM(A32,21))</f>
        <v>18</v>
      </c>
      <c r="D32" s="78"/>
      <c r="E32" s="78"/>
      <c r="F32" s="78"/>
      <c r="G32" s="78"/>
      <c r="H32" s="82"/>
      <c r="I32" s="66">
        <f t="shared" si="1"/>
        <v>45411</v>
      </c>
      <c r="J32" s="67" t="str">
        <f>IFERROR(VLOOKUP(I32,Start!$A$4:$C$18,2,0),"")</f>
        <v/>
      </c>
      <c r="K32" s="67" t="str">
        <f>IFERROR(VLOOKUP(I32,Start!$E$5:$G$6,2,0),"")</f>
        <v/>
      </c>
      <c r="L32" t="str">
        <f>IFERROR(VLOOKUP(I32,Start!$A$21:$C$25,2,0),"")</f>
        <v/>
      </c>
    </row>
    <row r="33" spans="1:12" ht="18.75" customHeight="1" x14ac:dyDescent="0.35">
      <c r="A33" s="12">
        <f t="shared" si="3"/>
        <v>45412</v>
      </c>
      <c r="B33" s="15">
        <f t="shared" si="0"/>
        <v>45412</v>
      </c>
      <c r="C33" s="71">
        <f t="shared" ref="C33:C34" si="4">IF(A33="","",WEEKNUM(A33,21))</f>
        <v>18</v>
      </c>
      <c r="D33" s="78"/>
      <c r="E33" s="78"/>
      <c r="F33" s="78"/>
      <c r="G33" s="78"/>
      <c r="H33" s="82"/>
      <c r="I33" s="66">
        <f t="shared" si="1"/>
        <v>45412</v>
      </c>
      <c r="J33" s="67" t="str">
        <f>IFERROR(VLOOKUP(I33,Start!$A$4:$C$18,2,0),"")</f>
        <v/>
      </c>
      <c r="K33" s="67" t="str">
        <f>IFERROR(VLOOKUP(I33,Start!$E$5:$G$6,2,0),"")</f>
        <v/>
      </c>
      <c r="L33" t="str">
        <f>IFERROR(VLOOKUP(I33,Start!$A$21:$C$25,2,0),"")</f>
        <v/>
      </c>
    </row>
    <row r="34" spans="1:12" ht="18.75" customHeight="1" thickBot="1" x14ac:dyDescent="0.4">
      <c r="A34" s="13" t="str">
        <f t="shared" si="3"/>
        <v/>
      </c>
      <c r="B34" s="16" t="str">
        <f t="shared" si="0"/>
        <v/>
      </c>
      <c r="C34" s="72" t="str">
        <f t="shared" si="4"/>
        <v/>
      </c>
      <c r="D34" s="79"/>
      <c r="E34" s="79"/>
      <c r="F34" s="79"/>
      <c r="G34" s="79"/>
      <c r="H34" s="83"/>
      <c r="I34" s="66" t="str">
        <f t="shared" si="1"/>
        <v/>
      </c>
      <c r="J34" s="67" t="str">
        <f>IFERROR(VLOOKUP(I34,Start!$A$4:$C$18,2,0),"")</f>
        <v/>
      </c>
      <c r="K34" s="67" t="str">
        <f>IFERROR(VLOOKUP(I34,Start!$E$5:$G$6,2,0),"")</f>
        <v/>
      </c>
      <c r="L34" t="str">
        <f>IFERROR(VLOOKUP(I34,Start!$A$21:$C$25,2,0),"")</f>
        <v/>
      </c>
    </row>
    <row r="35" spans="1:12" ht="15" thickTop="1" x14ac:dyDescent="0.35">
      <c r="C35" s="60"/>
      <c r="D35" s="10"/>
      <c r="E35" s="10"/>
      <c r="F35" s="10"/>
      <c r="G35" s="10"/>
      <c r="H35" s="10"/>
    </row>
    <row r="36" spans="1:12" x14ac:dyDescent="0.35">
      <c r="C36" s="60"/>
    </row>
    <row r="72" spans="1:1" x14ac:dyDescent="0.35">
      <c r="A72" s="14"/>
    </row>
    <row r="73" spans="1:1" x14ac:dyDescent="0.35">
      <c r="A73" s="14"/>
    </row>
    <row r="74" spans="1:1" x14ac:dyDescent="0.35">
      <c r="A74" s="14"/>
    </row>
    <row r="75" spans="1:1" x14ac:dyDescent="0.35">
      <c r="A75" s="14"/>
    </row>
    <row r="76" spans="1:1" x14ac:dyDescent="0.35">
      <c r="A76" s="14"/>
    </row>
  </sheetData>
  <sheetProtection selectLockedCells="1"/>
  <conditionalFormatting sqref="D4:H4">
    <cfRule type="expression" dxfId="251" priority="3">
      <formula>WEEKDAY($B4,2)&gt;5</formula>
    </cfRule>
  </conditionalFormatting>
  <conditionalFormatting sqref="D5:H34">
    <cfRule type="expression" dxfId="249" priority="14">
      <formula>WEEKDAY($B5,2)&gt;5</formula>
    </cfRule>
  </conditionalFormatting>
  <conditionalFormatting sqref="A5:A34">
    <cfRule type="expression" dxfId="247" priority="13">
      <formula>WEEKDAY($B5,2)&gt;5</formula>
    </cfRule>
  </conditionalFormatting>
  <conditionalFormatting sqref="B5:C34">
    <cfRule type="expression" dxfId="245" priority="12">
      <formula>WEEKDAY($B5,2)&gt;5</formula>
    </cfRule>
  </conditionalFormatting>
  <conditionalFormatting sqref="C4:H4">
    <cfRule type="expression" dxfId="243" priority="11">
      <formula>WEEKDAY($B4,2)&gt;5</formula>
    </cfRule>
  </conditionalFormatting>
  <conditionalFormatting sqref="A4">
    <cfRule type="expression" dxfId="241" priority="10">
      <formula>WEEKDAY($B4,2)&gt;5</formula>
    </cfRule>
  </conditionalFormatting>
  <conditionalFormatting sqref="B4">
    <cfRule type="expression" dxfId="239" priority="9">
      <formula>WEEKDAY($B4,2)&gt;5</formula>
    </cfRule>
  </conditionalFormatting>
  <conditionalFormatting sqref="D4:H34">
    <cfRule type="cellIs" dxfId="237" priority="4" operator="equal">
      <formula>"g"</formula>
    </cfRule>
    <cfRule type="cellIs" dxfId="236" priority="6" operator="equal">
      <formula>"m"</formula>
    </cfRule>
    <cfRule type="cellIs" dxfId="235" priority="7" operator="equal">
      <formula>"U"</formula>
    </cfRule>
  </conditionalFormatting>
  <conditionalFormatting sqref="E1:E2">
    <cfRule type="cellIs" dxfId="231" priority="5" operator="equal">
      <formula>0</formula>
    </cfRule>
  </conditionalFormatting>
  <conditionalFormatting sqref="A4">
    <cfRule type="expression" dxfId="227" priority="2">
      <formula>WEEKDAY($B4,2)&gt;5</formula>
    </cfRule>
  </conditionalFormatting>
  <conditionalFormatting sqref="B4:C4">
    <cfRule type="expression" dxfId="225" priority="1">
      <formula>WEEKDAY($B4,2)&gt;5</formula>
    </cfRule>
  </conditionalFormatting>
  <pageMargins left="0.11811023622047245" right="0.11811023622047245" top="0.74803149606299213" bottom="0.74803149606299213" header="0.31496062992125984" footer="0.31496062992125984"/>
  <pageSetup paperSize="9" scale="95" orientation="landscape" r:id="rId1"/>
  <headerFooter>
    <oddHeader>&amp;L&amp;"Calibri"&amp;10&amp;K000000Confidential&amp;1#_x000D_&amp;"Calibri"&amp;11&amp;K000000&amp;D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16BD2B62-9785-4E5B-80A3-E0FAD4170242}">
            <xm:f>NOT(ISERROR(VLOOKUP($A4,Start!$C$4:$C$18,1,FALSE)))</xm:f>
            <x14:dxf>
              <fill>
                <patternFill>
                  <bgColor rgb="FFFF0000"/>
                </patternFill>
              </fill>
            </x14:dxf>
          </x14:cfRule>
          <xm:sqref>A4:H34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showGridLines="0" zoomScaleNormal="100" workbookViewId="0">
      <pane xSplit="3" ySplit="3" topLeftCell="D4" activePane="bottomRight" state="frozen"/>
      <selection pane="topRight" activeCell="C19" sqref="C19"/>
      <selection pane="bottomLeft" activeCell="C19" sqref="C19"/>
      <selection pane="bottomRight" activeCell="H4" sqref="H4"/>
    </sheetView>
  </sheetViews>
  <sheetFormatPr baseColWidth="10" defaultColWidth="11.453125" defaultRowHeight="14.5" x14ac:dyDescent="0.35"/>
  <cols>
    <col min="1" max="1" width="10.7265625" bestFit="1" customWidth="1"/>
    <col min="2" max="2" width="4" customWidth="1"/>
    <col min="3" max="3" width="4.26953125" style="63" customWidth="1"/>
    <col min="4" max="7" width="8.6328125" customWidth="1"/>
    <col min="8" max="8" width="6.6328125" customWidth="1"/>
    <col min="9" max="9" width="5.81640625" hidden="1" customWidth="1"/>
    <col min="10" max="10" width="18" customWidth="1"/>
    <col min="11" max="11" width="14.26953125" bestFit="1" customWidth="1"/>
    <col min="12" max="12" width="19.6328125" bestFit="1" customWidth="1"/>
    <col min="13" max="14" width="12.90625" customWidth="1"/>
    <col min="15" max="16" width="19.6328125" bestFit="1" customWidth="1"/>
    <col min="17" max="17" width="4" customWidth="1"/>
    <col min="18" max="18" width="19.6328125" bestFit="1" customWidth="1"/>
    <col min="19" max="19" width="7.36328125" customWidth="1"/>
    <col min="20" max="20" width="7.453125" customWidth="1"/>
    <col min="21" max="21" width="10.54296875" customWidth="1"/>
    <col min="22" max="22" width="9.453125" customWidth="1"/>
    <col min="23" max="23" width="11.54296875" hidden="1" customWidth="1"/>
    <col min="24" max="24" width="11.54296875" customWidth="1"/>
    <col min="25" max="25" width="2.1796875" hidden="1" customWidth="1"/>
    <col min="26" max="26" width="14.26953125" hidden="1" customWidth="1"/>
    <col min="27" max="27" width="3" hidden="1" customWidth="1"/>
  </cols>
  <sheetData>
    <row r="1" spans="1:19" ht="26" x14ac:dyDescent="0.6">
      <c r="A1" s="17" t="s">
        <v>0</v>
      </c>
      <c r="E1" s="94" t="s">
        <v>28</v>
      </c>
      <c r="J1" s="17"/>
      <c r="K1" t="s">
        <v>50</v>
      </c>
      <c r="L1" t="s">
        <v>55</v>
      </c>
      <c r="M1" s="74"/>
      <c r="Q1" t="s">
        <v>50</v>
      </c>
      <c r="R1" t="s">
        <v>55</v>
      </c>
      <c r="S1" s="74"/>
    </row>
    <row r="2" spans="1:19" s="47" customFormat="1" ht="22.4" customHeight="1" thickBot="1" x14ac:dyDescent="0.65">
      <c r="A2" s="64">
        <f>Start!C1</f>
        <v>2024</v>
      </c>
      <c r="B2" s="18">
        <f>A2</f>
        <v>2024</v>
      </c>
      <c r="C2" s="69"/>
      <c r="D2" s="9"/>
      <c r="E2" s="68" t="str">
        <f>IF(F2&lt;&gt;"",Start!E6,"")</f>
        <v/>
      </c>
      <c r="F2"/>
      <c r="H2"/>
      <c r="I2"/>
      <c r="J2" s="17"/>
      <c r="K2" t="s">
        <v>51</v>
      </c>
      <c r="L2" t="s">
        <v>52</v>
      </c>
      <c r="M2" s="75"/>
      <c r="Q2" t="s">
        <v>51</v>
      </c>
      <c r="R2" t="s">
        <v>52</v>
      </c>
      <c r="S2" s="75"/>
    </row>
    <row r="3" spans="1:19" s="24" customFormat="1" ht="15.5" customHeight="1" thickTop="1" x14ac:dyDescent="0.35">
      <c r="A3" s="22" t="s">
        <v>21</v>
      </c>
      <c r="B3" s="23" t="s">
        <v>22</v>
      </c>
      <c r="C3" s="70" t="s">
        <v>23</v>
      </c>
      <c r="D3" s="21" t="str">
        <f>Start!$B21</f>
        <v>Ivanov</v>
      </c>
      <c r="E3" s="21" t="str">
        <f>Start!$B22</f>
        <v>Jahnke</v>
      </c>
      <c r="F3" s="21" t="str">
        <f>Start!$B23</f>
        <v>Krausse</v>
      </c>
      <c r="G3" s="21" t="str">
        <f>Start!$B24</f>
        <v>Schmidt</v>
      </c>
      <c r="H3" s="80" t="str">
        <f>Start!$B25</f>
        <v>Thurau</v>
      </c>
      <c r="K3" t="s">
        <v>53</v>
      </c>
      <c r="L3" t="s">
        <v>54</v>
      </c>
      <c r="M3" s="76"/>
      <c r="Q3" t="s">
        <v>53</v>
      </c>
      <c r="R3" t="s">
        <v>54</v>
      </c>
      <c r="S3" s="76"/>
    </row>
    <row r="4" spans="1:19" ht="19.899999999999999" customHeight="1" x14ac:dyDescent="0.35">
      <c r="A4" s="12">
        <f>DATE(B2,5,1)</f>
        <v>45413</v>
      </c>
      <c r="B4" s="15">
        <f t="shared" ref="B4:B34" si="0">A4</f>
        <v>45413</v>
      </c>
      <c r="C4" s="71">
        <f>WEEKNUM(A4,21)</f>
        <v>18</v>
      </c>
      <c r="D4" s="77"/>
      <c r="E4" s="77"/>
      <c r="F4" s="77"/>
      <c r="G4" s="77"/>
      <c r="H4" s="81"/>
      <c r="I4" s="66">
        <f t="shared" ref="I4:I34" si="1">A4</f>
        <v>45413</v>
      </c>
      <c r="J4" s="67" t="str">
        <f>IFERROR(VLOOKUP(I4,Start!$A$4:$C$18,2,0),"")</f>
        <v>Tag der Arbeit</v>
      </c>
      <c r="K4" s="67" t="str">
        <f>IFERROR(VLOOKUP(I4,Start!$E$5:$G$6,2,0),"")</f>
        <v/>
      </c>
      <c r="L4" t="str">
        <f>IFERROR(VLOOKUP(I4,Start!$A$21:$C$25,2,0),"")</f>
        <v/>
      </c>
    </row>
    <row r="5" spans="1:19" ht="19.899999999999999" customHeight="1" x14ac:dyDescent="0.35">
      <c r="A5" s="12">
        <f>IFERROR(IF(MONTH(A4+1)=MONTH(A$4),A4+1,""),"")</f>
        <v>45414</v>
      </c>
      <c r="B5" s="15">
        <f t="shared" si="0"/>
        <v>45414</v>
      </c>
      <c r="C5" s="71">
        <f t="shared" ref="C5:C34" si="2">WEEKNUM(A5,21)</f>
        <v>18</v>
      </c>
      <c r="D5" s="77"/>
      <c r="E5" s="77"/>
      <c r="F5" s="77"/>
      <c r="G5" s="77"/>
      <c r="H5" s="81"/>
      <c r="I5" s="66">
        <f t="shared" si="1"/>
        <v>45414</v>
      </c>
      <c r="J5" s="67" t="str">
        <f>IFERROR(VLOOKUP(I5,Start!$A$4:$C$18,2,0),"")</f>
        <v/>
      </c>
      <c r="K5" s="67" t="str">
        <f>IFERROR(VLOOKUP(I5,Start!$E$5:$G$6,2,0),"")</f>
        <v/>
      </c>
      <c r="L5" t="str">
        <f>IFERROR(VLOOKUP(I5,Start!$A$21:$C$25,2,0),"")</f>
        <v/>
      </c>
    </row>
    <row r="6" spans="1:19" ht="18.75" customHeight="1" x14ac:dyDescent="0.35">
      <c r="A6" s="12">
        <f t="shared" ref="A6:A34" si="3">IFERROR(IF(MONTH(A5+1)=MONTH(A$4),A5+1,""),"")</f>
        <v>45415</v>
      </c>
      <c r="B6" s="15">
        <f t="shared" si="0"/>
        <v>45415</v>
      </c>
      <c r="C6" s="71">
        <f t="shared" si="2"/>
        <v>18</v>
      </c>
      <c r="D6" s="78"/>
      <c r="E6" s="78"/>
      <c r="F6" s="78"/>
      <c r="G6" s="78"/>
      <c r="H6" s="82"/>
      <c r="I6" s="66">
        <f t="shared" si="1"/>
        <v>45415</v>
      </c>
      <c r="J6" s="67" t="str">
        <f>IFERROR(VLOOKUP(I6,Start!$A$4:$C$18,2,0),"")</f>
        <v/>
      </c>
      <c r="K6" s="67" t="str">
        <f>IFERROR(VLOOKUP(I6,Start!$E$5:$G$6,2,0),"")</f>
        <v/>
      </c>
      <c r="L6" t="str">
        <f>IFERROR(VLOOKUP(I6,Start!$A$21:$C$25,2,0),"")</f>
        <v>Jahnke</v>
      </c>
    </row>
    <row r="7" spans="1:19" ht="18.75" customHeight="1" x14ac:dyDescent="0.35">
      <c r="A7" s="12">
        <f t="shared" si="3"/>
        <v>45416</v>
      </c>
      <c r="B7" s="15">
        <f t="shared" si="0"/>
        <v>45416</v>
      </c>
      <c r="C7" s="71">
        <f t="shared" si="2"/>
        <v>18</v>
      </c>
      <c r="D7" s="77"/>
      <c r="E7" s="77"/>
      <c r="F7" s="77"/>
      <c r="G7" s="77"/>
      <c r="H7" s="81"/>
      <c r="I7" s="66">
        <f t="shared" si="1"/>
        <v>45416</v>
      </c>
      <c r="J7" s="67" t="str">
        <f>IFERROR(VLOOKUP(I7,Start!$A$4:$C$18,2,0),"")</f>
        <v/>
      </c>
      <c r="K7" s="67" t="str">
        <f>IFERROR(VLOOKUP(I7,Start!$E$5:$G$6,2,0),"")</f>
        <v/>
      </c>
      <c r="L7" t="str">
        <f>IFERROR(VLOOKUP(I7,Start!$A$21:$C$25,2,0),"")</f>
        <v/>
      </c>
    </row>
    <row r="8" spans="1:19" ht="18.75" customHeight="1" x14ac:dyDescent="0.35">
      <c r="A8" s="12">
        <f t="shared" si="3"/>
        <v>45417</v>
      </c>
      <c r="B8" s="15">
        <f t="shared" si="0"/>
        <v>45417</v>
      </c>
      <c r="C8" s="71">
        <f t="shared" si="2"/>
        <v>18</v>
      </c>
      <c r="D8" s="78"/>
      <c r="E8" s="78"/>
      <c r="F8" s="78"/>
      <c r="G8" s="78"/>
      <c r="H8" s="82"/>
      <c r="I8" s="66">
        <f t="shared" si="1"/>
        <v>45417</v>
      </c>
      <c r="J8" s="67" t="str">
        <f>IFERROR(VLOOKUP(I8,Start!$A$4:$C$18,2,0),"")</f>
        <v/>
      </c>
      <c r="K8" s="67" t="str">
        <f>IFERROR(VLOOKUP(I8,Start!$E$5:$G$6,2,0),"")</f>
        <v/>
      </c>
      <c r="L8" t="str">
        <f>IFERROR(VLOOKUP(I8,Start!$A$21:$C$25,2,0),"")</f>
        <v/>
      </c>
    </row>
    <row r="9" spans="1:19" ht="18.75" customHeight="1" x14ac:dyDescent="0.35">
      <c r="A9" s="12">
        <f t="shared" si="3"/>
        <v>45418</v>
      </c>
      <c r="B9" s="15">
        <f t="shared" si="0"/>
        <v>45418</v>
      </c>
      <c r="C9" s="71">
        <f t="shared" si="2"/>
        <v>19</v>
      </c>
      <c r="D9" s="77"/>
      <c r="E9" s="77"/>
      <c r="F9" s="77"/>
      <c r="G9" s="77"/>
      <c r="H9" s="81"/>
      <c r="I9" s="66">
        <f t="shared" si="1"/>
        <v>45418</v>
      </c>
      <c r="J9" s="67" t="str">
        <f>IFERROR(VLOOKUP(I9,Start!$A$4:$C$18,2,0),"")</f>
        <v/>
      </c>
      <c r="K9" s="67" t="str">
        <f>IFERROR(VLOOKUP(I9,Start!$E$5:$G$6,2,0),"")</f>
        <v/>
      </c>
      <c r="L9" t="str">
        <f>IFERROR(VLOOKUP(I9,Start!$A$21:$C$25,2,0),"")</f>
        <v/>
      </c>
    </row>
    <row r="10" spans="1:19" ht="18.75" customHeight="1" x14ac:dyDescent="0.35">
      <c r="A10" s="12">
        <f t="shared" si="3"/>
        <v>45419</v>
      </c>
      <c r="B10" s="15">
        <f t="shared" si="0"/>
        <v>45419</v>
      </c>
      <c r="C10" s="71">
        <f t="shared" si="2"/>
        <v>19</v>
      </c>
      <c r="D10" s="78"/>
      <c r="E10" s="78"/>
      <c r="F10" s="78"/>
      <c r="G10" s="78"/>
      <c r="H10" s="82"/>
      <c r="I10" s="66">
        <f t="shared" si="1"/>
        <v>45419</v>
      </c>
      <c r="J10" s="67" t="str">
        <f>IFERROR(VLOOKUP(I10,Start!$A$4:$C$18,2,0),"")</f>
        <v/>
      </c>
      <c r="K10" s="67" t="str">
        <f>IFERROR(VLOOKUP(I10,Start!$E$5:$G$6,2,0),"")</f>
        <v/>
      </c>
      <c r="L10" t="str">
        <f>IFERROR(VLOOKUP(I10,Start!$A$21:$C$25,2,0),"")</f>
        <v/>
      </c>
    </row>
    <row r="11" spans="1:19" ht="18.75" customHeight="1" x14ac:dyDescent="0.35">
      <c r="A11" s="12">
        <f t="shared" si="3"/>
        <v>45420</v>
      </c>
      <c r="B11" s="15">
        <f t="shared" si="0"/>
        <v>45420</v>
      </c>
      <c r="C11" s="71">
        <f t="shared" si="2"/>
        <v>19</v>
      </c>
      <c r="D11" s="77"/>
      <c r="E11" s="77"/>
      <c r="F11" s="77"/>
      <c r="G11" s="77"/>
      <c r="H11" s="81"/>
      <c r="I11" s="66">
        <f t="shared" si="1"/>
        <v>45420</v>
      </c>
      <c r="J11" s="67" t="str">
        <f>IFERROR(VLOOKUP(I11,Start!$A$4:$C$18,2,0),"")</f>
        <v/>
      </c>
      <c r="K11" s="67" t="str">
        <f>IFERROR(VLOOKUP(I11,Start!$E$5:$G$6,2,0),"")</f>
        <v/>
      </c>
      <c r="L11" t="str">
        <f>IFERROR(VLOOKUP(I11,Start!$A$21:$C$25,2,0),"")</f>
        <v/>
      </c>
    </row>
    <row r="12" spans="1:19" ht="18.75" customHeight="1" x14ac:dyDescent="0.35">
      <c r="A12" s="12">
        <f t="shared" si="3"/>
        <v>45421</v>
      </c>
      <c r="B12" s="15">
        <f t="shared" si="0"/>
        <v>45421</v>
      </c>
      <c r="C12" s="71">
        <f t="shared" si="2"/>
        <v>19</v>
      </c>
      <c r="D12" s="78"/>
      <c r="E12" s="78"/>
      <c r="F12" s="78"/>
      <c r="G12" s="78"/>
      <c r="H12" s="82"/>
      <c r="I12" s="66">
        <f t="shared" si="1"/>
        <v>45421</v>
      </c>
      <c r="J12" s="67" t="str">
        <f>IFERROR(VLOOKUP(I12,Start!$A$4:$C$18,2,0),"")</f>
        <v>Christi Himmelfahrt</v>
      </c>
      <c r="K12" s="67" t="str">
        <f>IFERROR(VLOOKUP(I12,Start!$E$5:$G$6,2,0),"")</f>
        <v/>
      </c>
      <c r="L12" t="str">
        <f>IFERROR(VLOOKUP(I12,Start!$A$21:$C$25,2,0),"")</f>
        <v/>
      </c>
    </row>
    <row r="13" spans="1:19" ht="18.75" customHeight="1" x14ac:dyDescent="0.35">
      <c r="A13" s="12">
        <f t="shared" si="3"/>
        <v>45422</v>
      </c>
      <c r="B13" s="15">
        <f t="shared" si="0"/>
        <v>45422</v>
      </c>
      <c r="C13" s="71">
        <f t="shared" si="2"/>
        <v>19</v>
      </c>
      <c r="D13" s="77"/>
      <c r="E13" s="77"/>
      <c r="F13" s="77"/>
      <c r="G13" s="77"/>
      <c r="H13" s="81"/>
      <c r="I13" s="66">
        <f t="shared" si="1"/>
        <v>45422</v>
      </c>
      <c r="J13" s="67" t="str">
        <f>IFERROR(VLOOKUP(I13,Start!$A$4:$C$18,2,0),"")</f>
        <v/>
      </c>
      <c r="K13" s="67" t="str">
        <f>IFERROR(VLOOKUP(I13,Start!$E$5:$G$6,2,0),"")</f>
        <v/>
      </c>
      <c r="L13" t="str">
        <f>IFERROR(VLOOKUP(I13,Start!$A$21:$C$25,2,0),"")</f>
        <v/>
      </c>
    </row>
    <row r="14" spans="1:19" ht="18.75" customHeight="1" x14ac:dyDescent="0.35">
      <c r="A14" s="12">
        <f t="shared" si="3"/>
        <v>45423</v>
      </c>
      <c r="B14" s="15">
        <f t="shared" si="0"/>
        <v>45423</v>
      </c>
      <c r="C14" s="71">
        <f t="shared" si="2"/>
        <v>19</v>
      </c>
      <c r="D14" s="78"/>
      <c r="E14" s="78"/>
      <c r="F14" s="78"/>
      <c r="G14" s="78"/>
      <c r="H14" s="82"/>
      <c r="I14" s="66">
        <f t="shared" si="1"/>
        <v>45423</v>
      </c>
      <c r="J14" s="67" t="str">
        <f>IFERROR(VLOOKUP(I14,Start!$A$4:$C$18,2,0),"")</f>
        <v/>
      </c>
      <c r="K14" s="67" t="str">
        <f>IFERROR(VLOOKUP(I14,Start!$E$5:$G$6,2,0),"")</f>
        <v/>
      </c>
      <c r="L14" t="str">
        <f>IFERROR(VLOOKUP(I14,Start!$A$21:$C$25,2,0),"")</f>
        <v>Thurau</v>
      </c>
    </row>
    <row r="15" spans="1:19" ht="18.75" customHeight="1" x14ac:dyDescent="0.35">
      <c r="A15" s="12">
        <f t="shared" si="3"/>
        <v>45424</v>
      </c>
      <c r="B15" s="15">
        <f t="shared" si="0"/>
        <v>45424</v>
      </c>
      <c r="C15" s="71">
        <f t="shared" si="2"/>
        <v>19</v>
      </c>
      <c r="D15" s="77"/>
      <c r="E15" s="77"/>
      <c r="F15" s="77"/>
      <c r="G15" s="77"/>
      <c r="H15" s="81"/>
      <c r="I15" s="66">
        <f t="shared" si="1"/>
        <v>45424</v>
      </c>
      <c r="J15" s="67" t="str">
        <f>IFERROR(VLOOKUP(I15,Start!$A$4:$C$18,2,0),"")</f>
        <v/>
      </c>
      <c r="K15" s="67" t="str">
        <f>IFERROR(VLOOKUP(I15,Start!$E$5:$G$6,2,0),"")</f>
        <v/>
      </c>
      <c r="L15" t="str">
        <f>IFERROR(VLOOKUP(I15,Start!$A$21:$C$25,2,0),"")</f>
        <v/>
      </c>
    </row>
    <row r="16" spans="1:19" ht="18.75" customHeight="1" x14ac:dyDescent="0.35">
      <c r="A16" s="12">
        <f t="shared" si="3"/>
        <v>45425</v>
      </c>
      <c r="B16" s="15">
        <f t="shared" si="0"/>
        <v>45425</v>
      </c>
      <c r="C16" s="71">
        <f t="shared" si="2"/>
        <v>20</v>
      </c>
      <c r="D16" s="78"/>
      <c r="E16" s="78"/>
      <c r="F16" s="78"/>
      <c r="G16" s="78"/>
      <c r="H16" s="82"/>
      <c r="I16" s="66">
        <f t="shared" si="1"/>
        <v>45425</v>
      </c>
      <c r="J16" s="67" t="str">
        <f>IFERROR(VLOOKUP(I16,Start!$A$4:$C$18,2,0),"")</f>
        <v/>
      </c>
      <c r="K16" s="67" t="str">
        <f>IFERROR(VLOOKUP(I16,Start!$E$5:$G$6,2,0),"")</f>
        <v/>
      </c>
      <c r="L16" t="str">
        <f>IFERROR(VLOOKUP(I16,Start!$A$21:$C$25,2,0),"")</f>
        <v/>
      </c>
    </row>
    <row r="17" spans="1:12" ht="18.75" customHeight="1" x14ac:dyDescent="0.35">
      <c r="A17" s="12">
        <f t="shared" si="3"/>
        <v>45426</v>
      </c>
      <c r="B17" s="15">
        <f t="shared" si="0"/>
        <v>45426</v>
      </c>
      <c r="C17" s="71">
        <f t="shared" si="2"/>
        <v>20</v>
      </c>
      <c r="D17" s="77"/>
      <c r="E17" s="77"/>
      <c r="F17" s="77"/>
      <c r="G17" s="77"/>
      <c r="H17" s="81"/>
      <c r="I17" s="66">
        <f t="shared" si="1"/>
        <v>45426</v>
      </c>
      <c r="J17" s="67" t="str">
        <f>IFERROR(VLOOKUP(I17,Start!$A$4:$C$18,2,0),"")</f>
        <v/>
      </c>
      <c r="K17" s="67" t="str">
        <f>IFERROR(VLOOKUP(I17,Start!$E$5:$G$6,2,0),"")</f>
        <v/>
      </c>
      <c r="L17" t="str">
        <f>IFERROR(VLOOKUP(I17,Start!$A$21:$C$25,2,0),"")</f>
        <v/>
      </c>
    </row>
    <row r="18" spans="1:12" ht="18.75" customHeight="1" x14ac:dyDescent="0.35">
      <c r="A18" s="12">
        <f t="shared" si="3"/>
        <v>45427</v>
      </c>
      <c r="B18" s="15">
        <f t="shared" si="0"/>
        <v>45427</v>
      </c>
      <c r="C18" s="71">
        <f t="shared" si="2"/>
        <v>20</v>
      </c>
      <c r="D18" s="78"/>
      <c r="E18" s="78"/>
      <c r="F18" s="78"/>
      <c r="G18" s="78"/>
      <c r="H18" s="82"/>
      <c r="I18" s="66">
        <f t="shared" si="1"/>
        <v>45427</v>
      </c>
      <c r="J18" s="67" t="str">
        <f>IFERROR(VLOOKUP(I18,Start!$A$4:$C$18,2,0),"")</f>
        <v/>
      </c>
      <c r="K18" s="67" t="str">
        <f>IFERROR(VLOOKUP(I18,Start!$E$5:$G$6,2,0),"")</f>
        <v/>
      </c>
      <c r="L18" t="str">
        <f>IFERROR(VLOOKUP(I18,Start!$A$21:$C$25,2,0),"")</f>
        <v/>
      </c>
    </row>
    <row r="19" spans="1:12" ht="18.75" customHeight="1" x14ac:dyDescent="0.35">
      <c r="A19" s="12">
        <f t="shared" si="3"/>
        <v>45428</v>
      </c>
      <c r="B19" s="15">
        <f t="shared" si="0"/>
        <v>45428</v>
      </c>
      <c r="C19" s="71">
        <f t="shared" si="2"/>
        <v>20</v>
      </c>
      <c r="D19" s="77"/>
      <c r="E19" s="77"/>
      <c r="F19" s="77"/>
      <c r="G19" s="77"/>
      <c r="H19" s="81"/>
      <c r="I19" s="66">
        <f t="shared" si="1"/>
        <v>45428</v>
      </c>
      <c r="J19" s="67" t="str">
        <f>IFERROR(VLOOKUP(I19,Start!$A$4:$C$18,2,0),"")</f>
        <v/>
      </c>
      <c r="K19" s="67" t="str">
        <f>IFERROR(VLOOKUP(I19,Start!$E$5:$G$6,2,0),"")</f>
        <v/>
      </c>
      <c r="L19" t="str">
        <f>IFERROR(VLOOKUP(I19,Start!$A$21:$C$25,2,0),"")</f>
        <v/>
      </c>
    </row>
    <row r="20" spans="1:12" ht="18.75" customHeight="1" x14ac:dyDescent="0.35">
      <c r="A20" s="12">
        <f t="shared" si="3"/>
        <v>45429</v>
      </c>
      <c r="B20" s="15">
        <f t="shared" si="0"/>
        <v>45429</v>
      </c>
      <c r="C20" s="71">
        <f t="shared" si="2"/>
        <v>20</v>
      </c>
      <c r="D20" s="78"/>
      <c r="E20" s="78"/>
      <c r="F20" s="78"/>
      <c r="G20" s="78"/>
      <c r="H20" s="82"/>
      <c r="I20" s="66">
        <f t="shared" si="1"/>
        <v>45429</v>
      </c>
      <c r="J20" s="67" t="str">
        <f>IFERROR(VLOOKUP(I20,Start!$A$4:$C$18,2,0),"")</f>
        <v/>
      </c>
      <c r="K20" s="67" t="str">
        <f>IFERROR(VLOOKUP(I20,Start!$E$5:$G$6,2,0),"")</f>
        <v/>
      </c>
      <c r="L20" t="str">
        <f>IFERROR(VLOOKUP(I20,Start!$A$21:$C$25,2,0),"")</f>
        <v/>
      </c>
    </row>
    <row r="21" spans="1:12" ht="18.75" customHeight="1" x14ac:dyDescent="0.35">
      <c r="A21" s="12">
        <f t="shared" si="3"/>
        <v>45430</v>
      </c>
      <c r="B21" s="15">
        <f t="shared" si="0"/>
        <v>45430</v>
      </c>
      <c r="C21" s="71">
        <f t="shared" si="2"/>
        <v>20</v>
      </c>
      <c r="D21" s="77"/>
      <c r="E21" s="77"/>
      <c r="F21" s="77"/>
      <c r="G21" s="77"/>
      <c r="H21" s="81"/>
      <c r="I21" s="66">
        <f t="shared" si="1"/>
        <v>45430</v>
      </c>
      <c r="J21" s="67" t="str">
        <f>IFERROR(VLOOKUP(I21,Start!$A$4:$C$18,2,0),"")</f>
        <v/>
      </c>
      <c r="K21" s="67" t="str">
        <f>IFERROR(VLOOKUP(I21,Start!$E$5:$G$6,2,0),"")</f>
        <v/>
      </c>
      <c r="L21" t="str">
        <f>IFERROR(VLOOKUP(I21,Start!$A$21:$C$25,2,0),"")</f>
        <v/>
      </c>
    </row>
    <row r="22" spans="1:12" ht="18.75" customHeight="1" x14ac:dyDescent="0.35">
      <c r="A22" s="12">
        <f t="shared" si="3"/>
        <v>45431</v>
      </c>
      <c r="B22" s="15">
        <f t="shared" si="0"/>
        <v>45431</v>
      </c>
      <c r="C22" s="71">
        <f t="shared" si="2"/>
        <v>20</v>
      </c>
      <c r="D22" s="78"/>
      <c r="E22" s="78"/>
      <c r="F22" s="78"/>
      <c r="G22" s="78"/>
      <c r="H22" s="82"/>
      <c r="I22" s="66">
        <f t="shared" si="1"/>
        <v>45431</v>
      </c>
      <c r="J22" s="67" t="str">
        <f>IFERROR(VLOOKUP(I22,Start!$A$4:$C$18,2,0),"")</f>
        <v>Pfingstsonntag</v>
      </c>
      <c r="K22" s="67" t="str">
        <f>IFERROR(VLOOKUP(I22,Start!$E$5:$G$6,2,0),"")</f>
        <v/>
      </c>
      <c r="L22" t="str">
        <f>IFERROR(VLOOKUP(I22,Start!$A$21:$C$25,2,0),"")</f>
        <v/>
      </c>
    </row>
    <row r="23" spans="1:12" ht="18.75" customHeight="1" x14ac:dyDescent="0.35">
      <c r="A23" s="12">
        <f t="shared" si="3"/>
        <v>45432</v>
      </c>
      <c r="B23" s="15">
        <f t="shared" si="0"/>
        <v>45432</v>
      </c>
      <c r="C23" s="71">
        <f t="shared" si="2"/>
        <v>21</v>
      </c>
      <c r="D23" s="77"/>
      <c r="E23" s="77"/>
      <c r="F23" s="77"/>
      <c r="G23" s="77"/>
      <c r="H23" s="81"/>
      <c r="I23" s="66">
        <f t="shared" si="1"/>
        <v>45432</v>
      </c>
      <c r="J23" s="67" t="str">
        <f>IFERROR(VLOOKUP(I23,Start!$A$4:$C$18,2,0),"")</f>
        <v>Pfingstmontag</v>
      </c>
      <c r="K23" s="67" t="str">
        <f>IFERROR(VLOOKUP(I23,Start!$E$5:$G$6,2,0),"")</f>
        <v/>
      </c>
      <c r="L23" t="str">
        <f>IFERROR(VLOOKUP(I23,Start!$A$21:$C$25,2,0),"")</f>
        <v/>
      </c>
    </row>
    <row r="24" spans="1:12" ht="18.75" customHeight="1" x14ac:dyDescent="0.35">
      <c r="A24" s="12">
        <f t="shared" si="3"/>
        <v>45433</v>
      </c>
      <c r="B24" s="15">
        <f t="shared" si="0"/>
        <v>45433</v>
      </c>
      <c r="C24" s="71">
        <f t="shared" si="2"/>
        <v>21</v>
      </c>
      <c r="D24" s="78"/>
      <c r="E24" s="78"/>
      <c r="F24" s="78"/>
      <c r="G24" s="78"/>
      <c r="H24" s="82"/>
      <c r="I24" s="66">
        <f t="shared" si="1"/>
        <v>45433</v>
      </c>
      <c r="J24" s="67" t="str">
        <f>IFERROR(VLOOKUP(I24,Start!$A$4:$C$18,2,0),"")</f>
        <v/>
      </c>
      <c r="K24" s="67" t="str">
        <f>IFERROR(VLOOKUP(I24,Start!$E$5:$G$6,2,0),"")</f>
        <v/>
      </c>
      <c r="L24" t="str">
        <f>IFERROR(VLOOKUP(I24,Start!$A$21:$C$25,2,0),"")</f>
        <v/>
      </c>
    </row>
    <row r="25" spans="1:12" ht="18.75" customHeight="1" x14ac:dyDescent="0.35">
      <c r="A25" s="12">
        <f t="shared" si="3"/>
        <v>45434</v>
      </c>
      <c r="B25" s="15">
        <f t="shared" si="0"/>
        <v>45434</v>
      </c>
      <c r="C25" s="71">
        <f t="shared" si="2"/>
        <v>21</v>
      </c>
      <c r="D25" s="77"/>
      <c r="E25" s="77"/>
      <c r="F25" s="77"/>
      <c r="G25" s="77"/>
      <c r="H25" s="81"/>
      <c r="I25" s="66">
        <f t="shared" si="1"/>
        <v>45434</v>
      </c>
      <c r="J25" s="67" t="str">
        <f>IFERROR(VLOOKUP(I25,Start!$A$4:$C$18,2,0),"")</f>
        <v/>
      </c>
      <c r="K25" s="67" t="str">
        <f>IFERROR(VLOOKUP(I25,Start!$E$5:$G$6,2,0),"")</f>
        <v/>
      </c>
      <c r="L25" t="str">
        <f>IFERROR(VLOOKUP(I25,Start!$A$21:$C$25,2,0),"")</f>
        <v/>
      </c>
    </row>
    <row r="26" spans="1:12" ht="18.75" customHeight="1" x14ac:dyDescent="0.35">
      <c r="A26" s="12">
        <f t="shared" si="3"/>
        <v>45435</v>
      </c>
      <c r="B26" s="15">
        <f t="shared" si="0"/>
        <v>45435</v>
      </c>
      <c r="C26" s="71">
        <f t="shared" si="2"/>
        <v>21</v>
      </c>
      <c r="D26" s="78"/>
      <c r="E26" s="78"/>
      <c r="F26" s="78"/>
      <c r="G26" s="78"/>
      <c r="H26" s="82"/>
      <c r="I26" s="66">
        <f t="shared" si="1"/>
        <v>45435</v>
      </c>
      <c r="J26" s="67" t="str">
        <f>IFERROR(VLOOKUP(I26,Start!$A$4:$C$18,2,0),"")</f>
        <v/>
      </c>
      <c r="K26" s="67" t="str">
        <f>IFERROR(VLOOKUP(I26,Start!$E$5:$G$6,2,0),"")</f>
        <v/>
      </c>
      <c r="L26" t="str">
        <f>IFERROR(VLOOKUP(I26,Start!$A$21:$C$25,2,0),"")</f>
        <v/>
      </c>
    </row>
    <row r="27" spans="1:12" ht="18.75" customHeight="1" x14ac:dyDescent="0.35">
      <c r="A27" s="12">
        <f t="shared" si="3"/>
        <v>45436</v>
      </c>
      <c r="B27" s="15">
        <f t="shared" si="0"/>
        <v>45436</v>
      </c>
      <c r="C27" s="71">
        <f t="shared" si="2"/>
        <v>21</v>
      </c>
      <c r="D27" s="77"/>
      <c r="E27" s="77"/>
      <c r="F27" s="77"/>
      <c r="G27" s="77"/>
      <c r="H27" s="81"/>
      <c r="I27" s="66">
        <f t="shared" si="1"/>
        <v>45436</v>
      </c>
      <c r="J27" s="67" t="str">
        <f>IFERROR(VLOOKUP(I27,Start!$A$4:$C$18,2,0),"")</f>
        <v/>
      </c>
      <c r="K27" s="67" t="str">
        <f>IFERROR(VLOOKUP(I27,Start!$E$5:$G$6,2,0),"")</f>
        <v/>
      </c>
      <c r="L27" t="str">
        <f>IFERROR(VLOOKUP(I27,Start!$A$21:$C$25,2,0),"")</f>
        <v/>
      </c>
    </row>
    <row r="28" spans="1:12" ht="18.75" customHeight="1" x14ac:dyDescent="0.35">
      <c r="A28" s="12">
        <f t="shared" si="3"/>
        <v>45437</v>
      </c>
      <c r="B28" s="15">
        <f t="shared" si="0"/>
        <v>45437</v>
      </c>
      <c r="C28" s="71">
        <f t="shared" si="2"/>
        <v>21</v>
      </c>
      <c r="D28" s="78"/>
      <c r="E28" s="78"/>
      <c r="F28" s="78"/>
      <c r="G28" s="78"/>
      <c r="H28" s="82"/>
      <c r="I28" s="66">
        <f t="shared" si="1"/>
        <v>45437</v>
      </c>
      <c r="J28" s="67" t="str">
        <f>IFERROR(VLOOKUP(I28,Start!$A$4:$C$18,2,0),"")</f>
        <v/>
      </c>
      <c r="K28" s="67" t="str">
        <f>IFERROR(VLOOKUP(I28,Start!$E$5:$G$6,2,0),"")</f>
        <v/>
      </c>
      <c r="L28" t="str">
        <f>IFERROR(VLOOKUP(I28,Start!$A$21:$C$25,2,0),"")</f>
        <v/>
      </c>
    </row>
    <row r="29" spans="1:12" ht="18.75" customHeight="1" x14ac:dyDescent="0.35">
      <c r="A29" s="12">
        <f t="shared" si="3"/>
        <v>45438</v>
      </c>
      <c r="B29" s="15">
        <f t="shared" si="0"/>
        <v>45438</v>
      </c>
      <c r="C29" s="71">
        <f t="shared" si="2"/>
        <v>21</v>
      </c>
      <c r="D29" s="77"/>
      <c r="E29" s="77"/>
      <c r="F29" s="77"/>
      <c r="G29" s="77"/>
      <c r="H29" s="81"/>
      <c r="I29" s="66">
        <f t="shared" si="1"/>
        <v>45438</v>
      </c>
      <c r="J29" s="67" t="str">
        <f>IFERROR(VLOOKUP(I29,Start!$A$4:$C$18,2,0),"")</f>
        <v/>
      </c>
      <c r="K29" s="67" t="str">
        <f>IFERROR(VLOOKUP(I29,Start!$E$5:$G$6,2,0),"")</f>
        <v/>
      </c>
      <c r="L29" t="str">
        <f>IFERROR(VLOOKUP(I29,Start!$A$21:$C$25,2,0),"")</f>
        <v/>
      </c>
    </row>
    <row r="30" spans="1:12" ht="18.75" customHeight="1" x14ac:dyDescent="0.35">
      <c r="A30" s="12">
        <f t="shared" si="3"/>
        <v>45439</v>
      </c>
      <c r="B30" s="15">
        <f t="shared" si="0"/>
        <v>45439</v>
      </c>
      <c r="C30" s="71">
        <f t="shared" si="2"/>
        <v>22</v>
      </c>
      <c r="D30" s="78"/>
      <c r="E30" s="78"/>
      <c r="F30" s="78"/>
      <c r="G30" s="78"/>
      <c r="H30" s="82"/>
      <c r="I30" s="66">
        <f t="shared" si="1"/>
        <v>45439</v>
      </c>
      <c r="J30" s="67" t="str">
        <f>IFERROR(VLOOKUP(I30,Start!$A$4:$C$18,2,0),"")</f>
        <v/>
      </c>
      <c r="K30" s="67" t="str">
        <f>IFERROR(VLOOKUP(I30,Start!$E$5:$G$6,2,0),"")</f>
        <v/>
      </c>
      <c r="L30" t="str">
        <f>IFERROR(VLOOKUP(I30,Start!$A$21:$C$25,2,0),"")</f>
        <v/>
      </c>
    </row>
    <row r="31" spans="1:12" ht="18.75" customHeight="1" x14ac:dyDescent="0.35">
      <c r="A31" s="12">
        <f t="shared" si="3"/>
        <v>45440</v>
      </c>
      <c r="B31" s="15">
        <f t="shared" si="0"/>
        <v>45440</v>
      </c>
      <c r="C31" s="71">
        <f t="shared" si="2"/>
        <v>22</v>
      </c>
      <c r="D31" s="77"/>
      <c r="E31" s="77"/>
      <c r="F31" s="77"/>
      <c r="G31" s="77"/>
      <c r="H31" s="81"/>
      <c r="I31" s="66">
        <f t="shared" si="1"/>
        <v>45440</v>
      </c>
      <c r="J31" s="67" t="str">
        <f>IFERROR(VLOOKUP(I31,Start!$A$4:$C$18,2,0),"")</f>
        <v/>
      </c>
      <c r="K31" s="67" t="str">
        <f>IFERROR(VLOOKUP(I31,Start!$E$5:$G$6,2,0),"")</f>
        <v/>
      </c>
      <c r="L31" t="str">
        <f>IFERROR(VLOOKUP(I31,Start!$A$21:$C$25,2,0),"")</f>
        <v/>
      </c>
    </row>
    <row r="32" spans="1:12" ht="18.75" customHeight="1" x14ac:dyDescent="0.35">
      <c r="A32" s="12">
        <f t="shared" si="3"/>
        <v>45441</v>
      </c>
      <c r="B32" s="15">
        <f t="shared" si="0"/>
        <v>45441</v>
      </c>
      <c r="C32" s="71">
        <f>IF(A32="","",WEEKNUM(A32,21))</f>
        <v>22</v>
      </c>
      <c r="D32" s="78"/>
      <c r="E32" s="78"/>
      <c r="F32" s="78"/>
      <c r="G32" s="78"/>
      <c r="H32" s="82"/>
      <c r="I32" s="66">
        <f t="shared" si="1"/>
        <v>45441</v>
      </c>
      <c r="J32" s="67" t="str">
        <f>IFERROR(VLOOKUP(I32,Start!$A$4:$C$18,2,0),"")</f>
        <v/>
      </c>
      <c r="K32" s="67" t="str">
        <f>IFERROR(VLOOKUP(I32,Start!$E$5:$G$6,2,0),"")</f>
        <v/>
      </c>
      <c r="L32" t="str">
        <f>IFERROR(VLOOKUP(I32,Start!$A$21:$C$25,2,0),"")</f>
        <v/>
      </c>
    </row>
    <row r="33" spans="1:12" ht="18.75" customHeight="1" x14ac:dyDescent="0.35">
      <c r="A33" s="12">
        <f t="shared" si="3"/>
        <v>45442</v>
      </c>
      <c r="B33" s="15">
        <f t="shared" si="0"/>
        <v>45442</v>
      </c>
      <c r="C33" s="71">
        <f t="shared" ref="C33:C34" si="4">IF(A33="","",WEEKNUM(A33,21))</f>
        <v>22</v>
      </c>
      <c r="D33" s="78"/>
      <c r="E33" s="78"/>
      <c r="F33" s="78"/>
      <c r="G33" s="78"/>
      <c r="H33" s="82"/>
      <c r="I33" s="66">
        <f t="shared" si="1"/>
        <v>45442</v>
      </c>
      <c r="J33" s="67" t="str">
        <f>IFERROR(VLOOKUP(I33,Start!$A$4:$C$18,2,0),"")</f>
        <v>Fronleichnam</v>
      </c>
      <c r="K33" s="67" t="str">
        <f>IFERROR(VLOOKUP(I33,Start!$E$5:$G$6,2,0),"")</f>
        <v/>
      </c>
      <c r="L33" t="str">
        <f>IFERROR(VLOOKUP(I33,Start!$A$21:$C$25,2,0),"")</f>
        <v/>
      </c>
    </row>
    <row r="34" spans="1:12" ht="18.75" customHeight="1" thickBot="1" x14ac:dyDescent="0.4">
      <c r="A34" s="13">
        <f t="shared" si="3"/>
        <v>45443</v>
      </c>
      <c r="B34" s="16">
        <f t="shared" si="0"/>
        <v>45443</v>
      </c>
      <c r="C34" s="72">
        <f t="shared" si="4"/>
        <v>22</v>
      </c>
      <c r="D34" s="79"/>
      <c r="E34" s="79"/>
      <c r="F34" s="79"/>
      <c r="G34" s="79"/>
      <c r="H34" s="83"/>
      <c r="I34" s="66">
        <f t="shared" si="1"/>
        <v>45443</v>
      </c>
      <c r="J34" s="67" t="str">
        <f>IFERROR(VLOOKUP(I34,Start!$A$4:$C$18,2,0),"")</f>
        <v/>
      </c>
      <c r="K34" s="67" t="str">
        <f>IFERROR(VLOOKUP(I34,Start!$E$5:$G$6,2,0),"")</f>
        <v/>
      </c>
      <c r="L34" t="str">
        <f>IFERROR(VLOOKUP(I34,Start!$A$21:$C$25,2,0),"")</f>
        <v/>
      </c>
    </row>
    <row r="35" spans="1:12" ht="15" thickTop="1" x14ac:dyDescent="0.35">
      <c r="C35" s="60"/>
      <c r="D35" s="10"/>
      <c r="E35" s="10"/>
      <c r="F35" s="10"/>
      <c r="G35" s="10"/>
      <c r="H35" s="10"/>
    </row>
    <row r="36" spans="1:12" x14ac:dyDescent="0.35">
      <c r="C36" s="60"/>
    </row>
    <row r="72" spans="1:1" x14ac:dyDescent="0.35">
      <c r="A72" s="14"/>
    </row>
    <row r="73" spans="1:1" x14ac:dyDescent="0.35">
      <c r="A73" s="14"/>
    </row>
    <row r="74" spans="1:1" x14ac:dyDescent="0.35">
      <c r="A74" s="14"/>
    </row>
    <row r="75" spans="1:1" x14ac:dyDescent="0.35">
      <c r="A75" s="14"/>
    </row>
    <row r="76" spans="1:1" x14ac:dyDescent="0.35">
      <c r="A76" s="14"/>
    </row>
  </sheetData>
  <sheetProtection selectLockedCells="1"/>
  <conditionalFormatting sqref="D4:H4">
    <cfRule type="expression" dxfId="223" priority="3">
      <formula>WEEKDAY($B4,2)&gt;5</formula>
    </cfRule>
  </conditionalFormatting>
  <conditionalFormatting sqref="D5:H34">
    <cfRule type="expression" dxfId="221" priority="14">
      <formula>WEEKDAY($B5,2)&gt;5</formula>
    </cfRule>
  </conditionalFormatting>
  <conditionalFormatting sqref="A5:A34">
    <cfRule type="expression" dxfId="219" priority="13">
      <formula>WEEKDAY($B5,2)&gt;5</formula>
    </cfRule>
  </conditionalFormatting>
  <conditionalFormatting sqref="B5:C34">
    <cfRule type="expression" dxfId="217" priority="12">
      <formula>WEEKDAY($B5,2)&gt;5</formula>
    </cfRule>
  </conditionalFormatting>
  <conditionalFormatting sqref="C4:H4">
    <cfRule type="expression" dxfId="215" priority="11">
      <formula>WEEKDAY($B4,2)&gt;5</formula>
    </cfRule>
  </conditionalFormatting>
  <conditionalFormatting sqref="A4">
    <cfRule type="expression" dxfId="213" priority="10">
      <formula>WEEKDAY($B4,2)&gt;5</formula>
    </cfRule>
  </conditionalFormatting>
  <conditionalFormatting sqref="B4">
    <cfRule type="expression" dxfId="211" priority="9">
      <formula>WEEKDAY($B4,2)&gt;5</formula>
    </cfRule>
  </conditionalFormatting>
  <conditionalFormatting sqref="D4:H34">
    <cfRule type="cellIs" dxfId="209" priority="4" operator="equal">
      <formula>"g"</formula>
    </cfRule>
    <cfRule type="cellIs" dxfId="208" priority="6" operator="equal">
      <formula>"m"</formula>
    </cfRule>
    <cfRule type="cellIs" dxfId="207" priority="7" operator="equal">
      <formula>"U"</formula>
    </cfRule>
  </conditionalFormatting>
  <conditionalFormatting sqref="E1:E2">
    <cfRule type="cellIs" dxfId="203" priority="5" operator="equal">
      <formula>0</formula>
    </cfRule>
  </conditionalFormatting>
  <conditionalFormatting sqref="A4">
    <cfRule type="expression" dxfId="199" priority="2">
      <formula>WEEKDAY($B4,2)&gt;5</formula>
    </cfRule>
  </conditionalFormatting>
  <conditionalFormatting sqref="B4:C4">
    <cfRule type="expression" dxfId="197" priority="1">
      <formula>WEEKDAY($B4,2)&gt;5</formula>
    </cfRule>
  </conditionalFormatting>
  <pageMargins left="0.11811023622047245" right="0.11811023622047245" top="0.74803149606299213" bottom="0.74803149606299213" header="0.31496062992125984" footer="0.31496062992125984"/>
  <pageSetup paperSize="9" scale="95" orientation="landscape" r:id="rId1"/>
  <headerFooter>
    <oddHeader>&amp;L&amp;"Calibri"&amp;10&amp;K000000Confidential&amp;1#_x000D_&amp;"Calibri"&amp;11&amp;K000000&amp;D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04F00AC6-1C00-4F6E-91CF-67CFA1B62D81}">
            <xm:f>NOT(ISERROR(VLOOKUP($A4,Start!$C$4:$C$18,1,FALSE)))</xm:f>
            <x14:dxf>
              <fill>
                <patternFill>
                  <bgColor rgb="FFFF0000"/>
                </patternFill>
              </fill>
            </x14:dxf>
          </x14:cfRule>
          <xm:sqref>A4:H34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showGridLines="0" zoomScaleNormal="100" workbookViewId="0">
      <pane xSplit="3" ySplit="3" topLeftCell="D4" activePane="bottomRight" state="frozen"/>
      <selection pane="topRight" activeCell="C19" sqref="C19"/>
      <selection pane="bottomLeft" activeCell="C19" sqref="C19"/>
      <selection pane="bottomRight" activeCell="H4" sqref="H4"/>
    </sheetView>
  </sheetViews>
  <sheetFormatPr baseColWidth="10" defaultColWidth="11.453125" defaultRowHeight="14.5" x14ac:dyDescent="0.35"/>
  <cols>
    <col min="1" max="1" width="10.7265625" bestFit="1" customWidth="1"/>
    <col min="2" max="2" width="4" customWidth="1"/>
    <col min="3" max="3" width="4.26953125" style="63" customWidth="1"/>
    <col min="4" max="7" width="8.6328125" customWidth="1"/>
    <col min="8" max="8" width="6.6328125" customWidth="1"/>
    <col min="9" max="9" width="5.81640625" hidden="1" customWidth="1"/>
    <col min="10" max="10" width="18" customWidth="1"/>
    <col min="11" max="11" width="14.26953125" bestFit="1" customWidth="1"/>
    <col min="12" max="12" width="19.6328125" bestFit="1" customWidth="1"/>
    <col min="13" max="14" width="12.90625" customWidth="1"/>
    <col min="15" max="16" width="19.6328125" bestFit="1" customWidth="1"/>
    <col min="17" max="17" width="4" customWidth="1"/>
    <col min="18" max="18" width="19.6328125" bestFit="1" customWidth="1"/>
    <col min="19" max="19" width="7.36328125" customWidth="1"/>
    <col min="20" max="20" width="7.453125" customWidth="1"/>
    <col min="21" max="21" width="10.54296875" customWidth="1"/>
    <col min="22" max="22" width="9.453125" customWidth="1"/>
    <col min="23" max="23" width="11.54296875" hidden="1" customWidth="1"/>
    <col min="24" max="24" width="11.54296875" customWidth="1"/>
    <col min="25" max="25" width="2.1796875" hidden="1" customWidth="1"/>
    <col min="26" max="26" width="14.26953125" hidden="1" customWidth="1"/>
    <col min="27" max="27" width="3" hidden="1" customWidth="1"/>
  </cols>
  <sheetData>
    <row r="1" spans="1:19" ht="26" x14ac:dyDescent="0.6">
      <c r="A1" s="17" t="s">
        <v>0</v>
      </c>
      <c r="E1" s="94" t="s">
        <v>29</v>
      </c>
      <c r="J1" s="17"/>
      <c r="K1" t="s">
        <v>50</v>
      </c>
      <c r="L1" t="s">
        <v>55</v>
      </c>
      <c r="M1" s="74"/>
      <c r="Q1" t="s">
        <v>50</v>
      </c>
      <c r="R1" t="s">
        <v>55</v>
      </c>
      <c r="S1" s="74"/>
    </row>
    <row r="2" spans="1:19" s="47" customFormat="1" ht="22.4" customHeight="1" thickBot="1" x14ac:dyDescent="0.65">
      <c r="A2" s="64">
        <f>Start!C1</f>
        <v>2024</v>
      </c>
      <c r="B2" s="18">
        <f>A2</f>
        <v>2024</v>
      </c>
      <c r="C2" s="69"/>
      <c r="D2" s="9"/>
      <c r="E2" s="68" t="str">
        <f>IF(F2&lt;&gt;"",Start!E6,"")</f>
        <v/>
      </c>
      <c r="F2"/>
      <c r="H2"/>
      <c r="I2"/>
      <c r="J2" s="17"/>
      <c r="K2" t="s">
        <v>51</v>
      </c>
      <c r="L2" t="s">
        <v>52</v>
      </c>
      <c r="M2" s="75"/>
      <c r="Q2" t="s">
        <v>51</v>
      </c>
      <c r="R2" t="s">
        <v>52</v>
      </c>
      <c r="S2" s="75"/>
    </row>
    <row r="3" spans="1:19" s="24" customFormat="1" ht="15.5" customHeight="1" thickTop="1" x14ac:dyDescent="0.35">
      <c r="A3" s="22" t="s">
        <v>21</v>
      </c>
      <c r="B3" s="23" t="s">
        <v>22</v>
      </c>
      <c r="C3" s="70" t="s">
        <v>23</v>
      </c>
      <c r="D3" s="21" t="str">
        <f>Start!$B21</f>
        <v>Ivanov</v>
      </c>
      <c r="E3" s="21" t="str">
        <f>Start!$B22</f>
        <v>Jahnke</v>
      </c>
      <c r="F3" s="21" t="str">
        <f>Start!$B23</f>
        <v>Krausse</v>
      </c>
      <c r="G3" s="21" t="str">
        <f>Start!$B24</f>
        <v>Schmidt</v>
      </c>
      <c r="H3" s="80" t="str">
        <f>Start!$B25</f>
        <v>Thurau</v>
      </c>
      <c r="K3" t="s">
        <v>53</v>
      </c>
      <c r="L3" t="s">
        <v>54</v>
      </c>
      <c r="M3" s="76"/>
      <c r="Q3" t="s">
        <v>53</v>
      </c>
      <c r="R3" t="s">
        <v>54</v>
      </c>
      <c r="S3" s="76"/>
    </row>
    <row r="4" spans="1:19" ht="19.899999999999999" customHeight="1" x14ac:dyDescent="0.35">
      <c r="A4" s="12">
        <f>DATE(B2,6,1)</f>
        <v>45444</v>
      </c>
      <c r="B4" s="15">
        <f t="shared" ref="B4:B34" si="0">A4</f>
        <v>45444</v>
      </c>
      <c r="C4" s="71">
        <f>WEEKNUM(A4,21)</f>
        <v>22</v>
      </c>
      <c r="D4" s="77"/>
      <c r="E4" s="77"/>
      <c r="F4" s="77"/>
      <c r="G4" s="77"/>
      <c r="H4" s="81"/>
      <c r="I4" s="66">
        <f t="shared" ref="I4:I34" si="1">A4</f>
        <v>45444</v>
      </c>
      <c r="J4" s="67" t="str">
        <f>IFERROR(VLOOKUP(I4,Start!$A$4:$C$18,2,0),"")</f>
        <v/>
      </c>
      <c r="K4" s="67" t="str">
        <f>IFERROR(VLOOKUP(I4,Start!$E$5:$G$6,2,0),"")</f>
        <v/>
      </c>
      <c r="L4" t="str">
        <f>IFERROR(VLOOKUP(I4,Start!$A$21:$C$25,2,0),"")</f>
        <v/>
      </c>
    </row>
    <row r="5" spans="1:19" ht="19.899999999999999" customHeight="1" x14ac:dyDescent="0.35">
      <c r="A5" s="12">
        <f>IFERROR(IF(MONTH(A4+1)=MONTH(A$4),A4+1,""),"")</f>
        <v>45445</v>
      </c>
      <c r="B5" s="15">
        <f t="shared" si="0"/>
        <v>45445</v>
      </c>
      <c r="C5" s="71">
        <f t="shared" ref="C5:C34" si="2">WEEKNUM(A5,21)</f>
        <v>22</v>
      </c>
      <c r="D5" s="77"/>
      <c r="E5" s="77"/>
      <c r="F5" s="77"/>
      <c r="G5" s="77"/>
      <c r="H5" s="81"/>
      <c r="I5" s="66">
        <f t="shared" si="1"/>
        <v>45445</v>
      </c>
      <c r="J5" s="67" t="str">
        <f>IFERROR(VLOOKUP(I5,Start!$A$4:$C$18,2,0),"")</f>
        <v/>
      </c>
      <c r="K5" s="67" t="str">
        <f>IFERROR(VLOOKUP(I5,Start!$E$5:$G$6,2,0),"")</f>
        <v/>
      </c>
      <c r="L5" t="str">
        <f>IFERROR(VLOOKUP(I5,Start!$A$21:$C$25,2,0),"")</f>
        <v/>
      </c>
    </row>
    <row r="6" spans="1:19" ht="18.75" customHeight="1" x14ac:dyDescent="0.35">
      <c r="A6" s="12">
        <f t="shared" ref="A6:A34" si="3">IFERROR(IF(MONTH(A5+1)=MONTH(A$4),A5+1,""),"")</f>
        <v>45446</v>
      </c>
      <c r="B6" s="15">
        <f t="shared" si="0"/>
        <v>45446</v>
      </c>
      <c r="C6" s="71">
        <f t="shared" si="2"/>
        <v>23</v>
      </c>
      <c r="D6" s="78"/>
      <c r="E6" s="78"/>
      <c r="F6" s="78"/>
      <c r="G6" s="78"/>
      <c r="H6" s="82"/>
      <c r="I6" s="66">
        <f t="shared" si="1"/>
        <v>45446</v>
      </c>
      <c r="J6" s="67" t="str">
        <f>IFERROR(VLOOKUP(I6,Start!$A$4:$C$18,2,0),"")</f>
        <v/>
      </c>
      <c r="K6" s="67" t="str">
        <f>IFERROR(VLOOKUP(I6,Start!$E$5:$G$6,2,0),"")</f>
        <v/>
      </c>
      <c r="L6" t="str">
        <f>IFERROR(VLOOKUP(I6,Start!$A$21:$C$25,2,0),"")</f>
        <v/>
      </c>
    </row>
    <row r="7" spans="1:19" ht="18.75" customHeight="1" x14ac:dyDescent="0.35">
      <c r="A7" s="12">
        <f t="shared" si="3"/>
        <v>45447</v>
      </c>
      <c r="B7" s="15">
        <f t="shared" si="0"/>
        <v>45447</v>
      </c>
      <c r="C7" s="71">
        <f t="shared" si="2"/>
        <v>23</v>
      </c>
      <c r="D7" s="77"/>
      <c r="E7" s="77"/>
      <c r="F7" s="77"/>
      <c r="G7" s="77"/>
      <c r="H7" s="81"/>
      <c r="I7" s="66">
        <f t="shared" si="1"/>
        <v>45447</v>
      </c>
      <c r="J7" s="67" t="str">
        <f>IFERROR(VLOOKUP(I7,Start!$A$4:$C$18,2,0),"")</f>
        <v/>
      </c>
      <c r="K7" s="67" t="str">
        <f>IFERROR(VLOOKUP(I7,Start!$E$5:$G$6,2,0),"")</f>
        <v/>
      </c>
      <c r="L7" t="str">
        <f>IFERROR(VLOOKUP(I7,Start!$A$21:$C$25,2,0),"")</f>
        <v/>
      </c>
    </row>
    <row r="8" spans="1:19" ht="18.75" customHeight="1" x14ac:dyDescent="0.35">
      <c r="A8" s="12">
        <f t="shared" si="3"/>
        <v>45448</v>
      </c>
      <c r="B8" s="15">
        <f t="shared" si="0"/>
        <v>45448</v>
      </c>
      <c r="C8" s="71">
        <f t="shared" si="2"/>
        <v>23</v>
      </c>
      <c r="D8" s="78"/>
      <c r="E8" s="78"/>
      <c r="F8" s="78"/>
      <c r="G8" s="78"/>
      <c r="H8" s="82"/>
      <c r="I8" s="66">
        <f t="shared" si="1"/>
        <v>45448</v>
      </c>
      <c r="J8" s="67" t="str">
        <f>IFERROR(VLOOKUP(I8,Start!$A$4:$C$18,2,0),"")</f>
        <v/>
      </c>
      <c r="K8" s="67" t="str">
        <f>IFERROR(VLOOKUP(I8,Start!$E$5:$G$6,2,0),"")</f>
        <v/>
      </c>
      <c r="L8" t="str">
        <f>IFERROR(VLOOKUP(I8,Start!$A$21:$C$25,2,0),"")</f>
        <v/>
      </c>
    </row>
    <row r="9" spans="1:19" ht="18.75" customHeight="1" x14ac:dyDescent="0.35">
      <c r="A9" s="12">
        <f t="shared" si="3"/>
        <v>45449</v>
      </c>
      <c r="B9" s="15">
        <f t="shared" si="0"/>
        <v>45449</v>
      </c>
      <c r="C9" s="71">
        <f t="shared" si="2"/>
        <v>23</v>
      </c>
      <c r="D9" s="77"/>
      <c r="E9" s="77"/>
      <c r="F9" s="77"/>
      <c r="G9" s="77"/>
      <c r="H9" s="81"/>
      <c r="I9" s="66">
        <f t="shared" si="1"/>
        <v>45449</v>
      </c>
      <c r="J9" s="67" t="str">
        <f>IFERROR(VLOOKUP(I9,Start!$A$4:$C$18,2,0),"")</f>
        <v/>
      </c>
      <c r="K9" s="67" t="str">
        <f>IFERROR(VLOOKUP(I9,Start!$E$5:$G$6,2,0),"")</f>
        <v/>
      </c>
      <c r="L9" t="str">
        <f>IFERROR(VLOOKUP(I9,Start!$A$21:$C$25,2,0),"")</f>
        <v/>
      </c>
    </row>
    <row r="10" spans="1:19" ht="18.75" customHeight="1" x14ac:dyDescent="0.35">
      <c r="A10" s="12">
        <f t="shared" si="3"/>
        <v>45450</v>
      </c>
      <c r="B10" s="15">
        <f t="shared" si="0"/>
        <v>45450</v>
      </c>
      <c r="C10" s="71">
        <f t="shared" si="2"/>
        <v>23</v>
      </c>
      <c r="D10" s="78"/>
      <c r="E10" s="78"/>
      <c r="F10" s="78"/>
      <c r="G10" s="78"/>
      <c r="H10" s="82"/>
      <c r="I10" s="66">
        <f t="shared" si="1"/>
        <v>45450</v>
      </c>
      <c r="J10" s="67" t="str">
        <f>IFERROR(VLOOKUP(I10,Start!$A$4:$C$18,2,0),"")</f>
        <v/>
      </c>
      <c r="K10" s="67" t="str">
        <f>IFERROR(VLOOKUP(I10,Start!$E$5:$G$6,2,0),"")</f>
        <v/>
      </c>
      <c r="L10" t="str">
        <f>IFERROR(VLOOKUP(I10,Start!$A$21:$C$25,2,0),"")</f>
        <v/>
      </c>
    </row>
    <row r="11" spans="1:19" ht="18.75" customHeight="1" x14ac:dyDescent="0.35">
      <c r="A11" s="12">
        <f t="shared" si="3"/>
        <v>45451</v>
      </c>
      <c r="B11" s="15">
        <f t="shared" si="0"/>
        <v>45451</v>
      </c>
      <c r="C11" s="71">
        <f t="shared" si="2"/>
        <v>23</v>
      </c>
      <c r="D11" s="77"/>
      <c r="E11" s="77"/>
      <c r="F11" s="77"/>
      <c r="G11" s="77"/>
      <c r="H11" s="81"/>
      <c r="I11" s="66">
        <f t="shared" si="1"/>
        <v>45451</v>
      </c>
      <c r="J11" s="67" t="str">
        <f>IFERROR(VLOOKUP(I11,Start!$A$4:$C$18,2,0),"")</f>
        <v/>
      </c>
      <c r="K11" s="67" t="str">
        <f>IFERROR(VLOOKUP(I11,Start!$E$5:$G$6,2,0),"")</f>
        <v/>
      </c>
      <c r="L11" t="str">
        <f>IFERROR(VLOOKUP(I11,Start!$A$21:$C$25,2,0),"")</f>
        <v/>
      </c>
    </row>
    <row r="12" spans="1:19" ht="18.75" customHeight="1" x14ac:dyDescent="0.35">
      <c r="A12" s="12">
        <f t="shared" si="3"/>
        <v>45452</v>
      </c>
      <c r="B12" s="15">
        <f t="shared" si="0"/>
        <v>45452</v>
      </c>
      <c r="C12" s="71">
        <f t="shared" si="2"/>
        <v>23</v>
      </c>
      <c r="D12" s="78"/>
      <c r="E12" s="78"/>
      <c r="F12" s="78"/>
      <c r="G12" s="78"/>
      <c r="H12" s="82"/>
      <c r="I12" s="66">
        <f t="shared" si="1"/>
        <v>45452</v>
      </c>
      <c r="J12" s="67" t="str">
        <f>IFERROR(VLOOKUP(I12,Start!$A$4:$C$18,2,0),"")</f>
        <v/>
      </c>
      <c r="K12" s="67" t="str">
        <f>IFERROR(VLOOKUP(I12,Start!$E$5:$G$6,2,0),"")</f>
        <v/>
      </c>
      <c r="L12" t="str">
        <f>IFERROR(VLOOKUP(I12,Start!$A$21:$C$25,2,0),"")</f>
        <v/>
      </c>
    </row>
    <row r="13" spans="1:19" ht="18.75" customHeight="1" x14ac:dyDescent="0.35">
      <c r="A13" s="12">
        <f t="shared" si="3"/>
        <v>45453</v>
      </c>
      <c r="B13" s="15">
        <f t="shared" si="0"/>
        <v>45453</v>
      </c>
      <c r="C13" s="71">
        <f t="shared" si="2"/>
        <v>24</v>
      </c>
      <c r="D13" s="77"/>
      <c r="E13" s="77"/>
      <c r="F13" s="77"/>
      <c r="G13" s="77"/>
      <c r="H13" s="81"/>
      <c r="I13" s="66">
        <f t="shared" si="1"/>
        <v>45453</v>
      </c>
      <c r="J13" s="67" t="str">
        <f>IFERROR(VLOOKUP(I13,Start!$A$4:$C$18,2,0),"")</f>
        <v/>
      </c>
      <c r="K13" s="67" t="str">
        <f>IFERROR(VLOOKUP(I13,Start!$E$5:$G$6,2,0),"")</f>
        <v/>
      </c>
      <c r="L13" t="str">
        <f>IFERROR(VLOOKUP(I13,Start!$A$21:$C$25,2,0),"")</f>
        <v/>
      </c>
    </row>
    <row r="14" spans="1:19" ht="18.75" customHeight="1" x14ac:dyDescent="0.35">
      <c r="A14" s="12">
        <f t="shared" si="3"/>
        <v>45454</v>
      </c>
      <c r="B14" s="15">
        <f t="shared" si="0"/>
        <v>45454</v>
      </c>
      <c r="C14" s="71">
        <f t="shared" si="2"/>
        <v>24</v>
      </c>
      <c r="D14" s="78"/>
      <c r="E14" s="78"/>
      <c r="F14" s="78"/>
      <c r="G14" s="78"/>
      <c r="H14" s="82"/>
      <c r="I14" s="66">
        <f t="shared" si="1"/>
        <v>45454</v>
      </c>
      <c r="J14" s="67" t="str">
        <f>IFERROR(VLOOKUP(I14,Start!$A$4:$C$18,2,0),"")</f>
        <v/>
      </c>
      <c r="K14" s="67" t="str">
        <f>IFERROR(VLOOKUP(I14,Start!$E$5:$G$6,2,0),"")</f>
        <v/>
      </c>
      <c r="L14" t="str">
        <f>IFERROR(VLOOKUP(I14,Start!$A$21:$C$25,2,0),"")</f>
        <v/>
      </c>
    </row>
    <row r="15" spans="1:19" ht="18.75" customHeight="1" x14ac:dyDescent="0.35">
      <c r="A15" s="12">
        <f t="shared" si="3"/>
        <v>45455</v>
      </c>
      <c r="B15" s="15">
        <f t="shared" si="0"/>
        <v>45455</v>
      </c>
      <c r="C15" s="71">
        <f t="shared" si="2"/>
        <v>24</v>
      </c>
      <c r="D15" s="77"/>
      <c r="E15" s="77"/>
      <c r="F15" s="77"/>
      <c r="G15" s="77"/>
      <c r="H15" s="81"/>
      <c r="I15" s="66">
        <f t="shared" si="1"/>
        <v>45455</v>
      </c>
      <c r="J15" s="67" t="str">
        <f>IFERROR(VLOOKUP(I15,Start!$A$4:$C$18,2,0),"")</f>
        <v/>
      </c>
      <c r="K15" s="67" t="str">
        <f>IFERROR(VLOOKUP(I15,Start!$E$5:$G$6,2,0),"")</f>
        <v/>
      </c>
      <c r="L15" t="str">
        <f>IFERROR(VLOOKUP(I15,Start!$A$21:$C$25,2,0),"")</f>
        <v/>
      </c>
    </row>
    <row r="16" spans="1:19" ht="18.75" customHeight="1" x14ac:dyDescent="0.35">
      <c r="A16" s="12">
        <f t="shared" si="3"/>
        <v>45456</v>
      </c>
      <c r="B16" s="15">
        <f t="shared" si="0"/>
        <v>45456</v>
      </c>
      <c r="C16" s="71">
        <f t="shared" si="2"/>
        <v>24</v>
      </c>
      <c r="D16" s="78"/>
      <c r="E16" s="78"/>
      <c r="F16" s="78"/>
      <c r="G16" s="78"/>
      <c r="H16" s="82"/>
      <c r="I16" s="66">
        <f t="shared" si="1"/>
        <v>45456</v>
      </c>
      <c r="J16" s="67" t="str">
        <f>IFERROR(VLOOKUP(I16,Start!$A$4:$C$18,2,0),"")</f>
        <v/>
      </c>
      <c r="K16" s="67" t="str">
        <f>IFERROR(VLOOKUP(I16,Start!$E$5:$G$6,2,0),"")</f>
        <v/>
      </c>
      <c r="L16" t="str">
        <f>IFERROR(VLOOKUP(I16,Start!$A$21:$C$25,2,0),"")</f>
        <v/>
      </c>
    </row>
    <row r="17" spans="1:12" ht="18.75" customHeight="1" x14ac:dyDescent="0.35">
      <c r="A17" s="12">
        <f t="shared" si="3"/>
        <v>45457</v>
      </c>
      <c r="B17" s="15">
        <f t="shared" si="0"/>
        <v>45457</v>
      </c>
      <c r="C17" s="71">
        <f t="shared" si="2"/>
        <v>24</v>
      </c>
      <c r="D17" s="77"/>
      <c r="E17" s="77"/>
      <c r="F17" s="77"/>
      <c r="G17" s="77"/>
      <c r="H17" s="81"/>
      <c r="I17" s="66">
        <f t="shared" si="1"/>
        <v>45457</v>
      </c>
      <c r="J17" s="67" t="str">
        <f>IFERROR(VLOOKUP(I17,Start!$A$4:$C$18,2,0),"")</f>
        <v/>
      </c>
      <c r="K17" s="67" t="str">
        <f>IFERROR(VLOOKUP(I17,Start!$E$5:$G$6,2,0),"")</f>
        <v/>
      </c>
      <c r="L17" t="str">
        <f>IFERROR(VLOOKUP(I17,Start!$A$21:$C$25,2,0),"")</f>
        <v/>
      </c>
    </row>
    <row r="18" spans="1:12" ht="18.75" customHeight="1" x14ac:dyDescent="0.35">
      <c r="A18" s="12">
        <f t="shared" si="3"/>
        <v>45458</v>
      </c>
      <c r="B18" s="15">
        <f t="shared" si="0"/>
        <v>45458</v>
      </c>
      <c r="C18" s="71">
        <f t="shared" si="2"/>
        <v>24</v>
      </c>
      <c r="D18" s="78"/>
      <c r="E18" s="78"/>
      <c r="F18" s="78"/>
      <c r="G18" s="78"/>
      <c r="H18" s="82"/>
      <c r="I18" s="66">
        <f t="shared" si="1"/>
        <v>45458</v>
      </c>
      <c r="J18" s="67" t="str">
        <f>IFERROR(VLOOKUP(I18,Start!$A$4:$C$18,2,0),"")</f>
        <v/>
      </c>
      <c r="K18" s="67" t="str">
        <f>IFERROR(VLOOKUP(I18,Start!$E$5:$G$6,2,0),"")</f>
        <v/>
      </c>
      <c r="L18" t="str">
        <f>IFERROR(VLOOKUP(I18,Start!$A$21:$C$25,2,0),"")</f>
        <v/>
      </c>
    </row>
    <row r="19" spans="1:12" ht="18.75" customHeight="1" x14ac:dyDescent="0.35">
      <c r="A19" s="12">
        <f t="shared" si="3"/>
        <v>45459</v>
      </c>
      <c r="B19" s="15">
        <f t="shared" si="0"/>
        <v>45459</v>
      </c>
      <c r="C19" s="71">
        <f t="shared" si="2"/>
        <v>24</v>
      </c>
      <c r="D19" s="77"/>
      <c r="E19" s="77"/>
      <c r="F19" s="77"/>
      <c r="G19" s="77"/>
      <c r="H19" s="81"/>
      <c r="I19" s="66">
        <f t="shared" si="1"/>
        <v>45459</v>
      </c>
      <c r="J19" s="67" t="str">
        <f>IFERROR(VLOOKUP(I19,Start!$A$4:$C$18,2,0),"")</f>
        <v/>
      </c>
      <c r="K19" s="67" t="str">
        <f>IFERROR(VLOOKUP(I19,Start!$E$5:$G$6,2,0),"")</f>
        <v/>
      </c>
      <c r="L19" t="str">
        <f>IFERROR(VLOOKUP(I19,Start!$A$21:$C$25,2,0),"")</f>
        <v/>
      </c>
    </row>
    <row r="20" spans="1:12" ht="18.75" customHeight="1" x14ac:dyDescent="0.35">
      <c r="A20" s="12">
        <f t="shared" si="3"/>
        <v>45460</v>
      </c>
      <c r="B20" s="15">
        <f t="shared" si="0"/>
        <v>45460</v>
      </c>
      <c r="C20" s="71">
        <f t="shared" si="2"/>
        <v>25</v>
      </c>
      <c r="D20" s="78"/>
      <c r="E20" s="78"/>
      <c r="F20" s="78"/>
      <c r="G20" s="78"/>
      <c r="H20" s="82"/>
      <c r="I20" s="66">
        <f t="shared" si="1"/>
        <v>45460</v>
      </c>
      <c r="J20" s="67" t="str">
        <f>IFERROR(VLOOKUP(I20,Start!$A$4:$C$18,2,0),"")</f>
        <v/>
      </c>
      <c r="K20" s="67" t="str">
        <f>IFERROR(VLOOKUP(I20,Start!$E$5:$G$6,2,0),"")</f>
        <v/>
      </c>
      <c r="L20" t="str">
        <f>IFERROR(VLOOKUP(I20,Start!$A$21:$C$25,2,0),"")</f>
        <v/>
      </c>
    </row>
    <row r="21" spans="1:12" ht="18.75" customHeight="1" x14ac:dyDescent="0.35">
      <c r="A21" s="12">
        <f t="shared" si="3"/>
        <v>45461</v>
      </c>
      <c r="B21" s="15">
        <f t="shared" si="0"/>
        <v>45461</v>
      </c>
      <c r="C21" s="71">
        <f t="shared" si="2"/>
        <v>25</v>
      </c>
      <c r="D21" s="77"/>
      <c r="E21" s="77"/>
      <c r="F21" s="77"/>
      <c r="G21" s="77"/>
      <c r="H21" s="81"/>
      <c r="I21" s="66">
        <f t="shared" si="1"/>
        <v>45461</v>
      </c>
      <c r="J21" s="67" t="str">
        <f>IFERROR(VLOOKUP(I21,Start!$A$4:$C$18,2,0),"")</f>
        <v/>
      </c>
      <c r="K21" s="67" t="str">
        <f>IFERROR(VLOOKUP(I21,Start!$E$5:$G$6,2,0),"")</f>
        <v/>
      </c>
      <c r="L21" t="str">
        <f>IFERROR(VLOOKUP(I21,Start!$A$21:$C$25,2,0),"")</f>
        <v/>
      </c>
    </row>
    <row r="22" spans="1:12" ht="18.75" customHeight="1" x14ac:dyDescent="0.35">
      <c r="A22" s="12">
        <f t="shared" si="3"/>
        <v>45462</v>
      </c>
      <c r="B22" s="15">
        <f t="shared" si="0"/>
        <v>45462</v>
      </c>
      <c r="C22" s="71">
        <f t="shared" si="2"/>
        <v>25</v>
      </c>
      <c r="D22" s="78"/>
      <c r="E22" s="78"/>
      <c r="F22" s="78"/>
      <c r="G22" s="78"/>
      <c r="H22" s="82"/>
      <c r="I22" s="66">
        <f t="shared" si="1"/>
        <v>45462</v>
      </c>
      <c r="J22" s="67" t="str">
        <f>IFERROR(VLOOKUP(I22,Start!$A$4:$C$18,2,0),"")</f>
        <v/>
      </c>
      <c r="K22" s="67" t="str">
        <f>IFERROR(VLOOKUP(I22,Start!$E$5:$G$6,2,0),"")</f>
        <v/>
      </c>
      <c r="L22" t="str">
        <f>IFERROR(VLOOKUP(I22,Start!$A$21:$C$25,2,0),"")</f>
        <v/>
      </c>
    </row>
    <row r="23" spans="1:12" ht="18.75" customHeight="1" x14ac:dyDescent="0.35">
      <c r="A23" s="12">
        <f t="shared" si="3"/>
        <v>45463</v>
      </c>
      <c r="B23" s="15">
        <f t="shared" si="0"/>
        <v>45463</v>
      </c>
      <c r="C23" s="71">
        <f t="shared" si="2"/>
        <v>25</v>
      </c>
      <c r="D23" s="77"/>
      <c r="E23" s="77"/>
      <c r="F23" s="77"/>
      <c r="G23" s="77"/>
      <c r="H23" s="81"/>
      <c r="I23" s="66">
        <f t="shared" si="1"/>
        <v>45463</v>
      </c>
      <c r="J23" s="67" t="str">
        <f>IFERROR(VLOOKUP(I23,Start!$A$4:$C$18,2,0),"")</f>
        <v/>
      </c>
      <c r="K23" s="67" t="str">
        <f>IFERROR(VLOOKUP(I23,Start!$E$5:$G$6,2,0),"")</f>
        <v/>
      </c>
      <c r="L23" t="str">
        <f>IFERROR(VLOOKUP(I23,Start!$A$21:$C$25,2,0),"")</f>
        <v/>
      </c>
    </row>
    <row r="24" spans="1:12" ht="18.75" customHeight="1" x14ac:dyDescent="0.35">
      <c r="A24" s="12">
        <f t="shared" si="3"/>
        <v>45464</v>
      </c>
      <c r="B24" s="15">
        <f t="shared" si="0"/>
        <v>45464</v>
      </c>
      <c r="C24" s="71">
        <f t="shared" si="2"/>
        <v>25</v>
      </c>
      <c r="D24" s="78"/>
      <c r="E24" s="78"/>
      <c r="F24" s="78"/>
      <c r="G24" s="78"/>
      <c r="H24" s="82"/>
      <c r="I24" s="66">
        <f t="shared" si="1"/>
        <v>45464</v>
      </c>
      <c r="J24" s="67" t="str">
        <f>IFERROR(VLOOKUP(I24,Start!$A$4:$C$18,2,0),"")</f>
        <v/>
      </c>
      <c r="K24" s="67" t="str">
        <f>IFERROR(VLOOKUP(I24,Start!$E$5:$G$6,2,0),"")</f>
        <v/>
      </c>
      <c r="L24" t="str">
        <f>IFERROR(VLOOKUP(I24,Start!$A$21:$C$25,2,0),"")</f>
        <v/>
      </c>
    </row>
    <row r="25" spans="1:12" ht="18.75" customHeight="1" x14ac:dyDescent="0.35">
      <c r="A25" s="12">
        <f t="shared" si="3"/>
        <v>45465</v>
      </c>
      <c r="B25" s="15">
        <f t="shared" si="0"/>
        <v>45465</v>
      </c>
      <c r="C25" s="71">
        <f t="shared" si="2"/>
        <v>25</v>
      </c>
      <c r="D25" s="77"/>
      <c r="E25" s="77"/>
      <c r="F25" s="77"/>
      <c r="G25" s="77"/>
      <c r="H25" s="81"/>
      <c r="I25" s="66">
        <f t="shared" si="1"/>
        <v>45465</v>
      </c>
      <c r="J25" s="67" t="str">
        <f>IFERROR(VLOOKUP(I25,Start!$A$4:$C$18,2,0),"")</f>
        <v/>
      </c>
      <c r="K25" s="67" t="str">
        <f>IFERROR(VLOOKUP(I25,Start!$E$5:$G$6,2,0),"")</f>
        <v/>
      </c>
      <c r="L25" t="str">
        <f>IFERROR(VLOOKUP(I25,Start!$A$21:$C$25,2,0),"")</f>
        <v/>
      </c>
    </row>
    <row r="26" spans="1:12" ht="18.75" customHeight="1" x14ac:dyDescent="0.35">
      <c r="A26" s="12">
        <f t="shared" si="3"/>
        <v>45466</v>
      </c>
      <c r="B26" s="15">
        <f t="shared" si="0"/>
        <v>45466</v>
      </c>
      <c r="C26" s="71">
        <f t="shared" si="2"/>
        <v>25</v>
      </c>
      <c r="D26" s="78"/>
      <c r="E26" s="78"/>
      <c r="F26" s="78"/>
      <c r="G26" s="78"/>
      <c r="H26" s="82"/>
      <c r="I26" s="66">
        <f t="shared" si="1"/>
        <v>45466</v>
      </c>
      <c r="J26" s="67" t="str">
        <f>IFERROR(VLOOKUP(I26,Start!$A$4:$C$18,2,0),"")</f>
        <v/>
      </c>
      <c r="K26" s="67" t="str">
        <f>IFERROR(VLOOKUP(I26,Start!$E$5:$G$6,2,0),"")</f>
        <v/>
      </c>
      <c r="L26" t="str">
        <f>IFERROR(VLOOKUP(I26,Start!$A$21:$C$25,2,0),"")</f>
        <v/>
      </c>
    </row>
    <row r="27" spans="1:12" ht="18.75" customHeight="1" x14ac:dyDescent="0.35">
      <c r="A27" s="12">
        <f t="shared" si="3"/>
        <v>45467</v>
      </c>
      <c r="B27" s="15">
        <f t="shared" si="0"/>
        <v>45467</v>
      </c>
      <c r="C27" s="71">
        <f t="shared" si="2"/>
        <v>26</v>
      </c>
      <c r="D27" s="77"/>
      <c r="E27" s="77"/>
      <c r="F27" s="77"/>
      <c r="G27" s="77"/>
      <c r="H27" s="81"/>
      <c r="I27" s="66">
        <f t="shared" si="1"/>
        <v>45467</v>
      </c>
      <c r="J27" s="67" t="str">
        <f>IFERROR(VLOOKUP(I27,Start!$A$4:$C$18,2,0),"")</f>
        <v/>
      </c>
      <c r="K27" s="67" t="str">
        <f>IFERROR(VLOOKUP(I27,Start!$E$5:$G$6,2,0),"")</f>
        <v/>
      </c>
      <c r="L27" t="str">
        <f>IFERROR(VLOOKUP(I27,Start!$A$21:$C$25,2,0),"")</f>
        <v/>
      </c>
    </row>
    <row r="28" spans="1:12" ht="18.75" customHeight="1" x14ac:dyDescent="0.35">
      <c r="A28" s="12">
        <f t="shared" si="3"/>
        <v>45468</v>
      </c>
      <c r="B28" s="15">
        <f t="shared" si="0"/>
        <v>45468</v>
      </c>
      <c r="C28" s="71">
        <f t="shared" si="2"/>
        <v>26</v>
      </c>
      <c r="D28" s="78"/>
      <c r="E28" s="78"/>
      <c r="F28" s="78"/>
      <c r="G28" s="78"/>
      <c r="H28" s="82"/>
      <c r="I28" s="66">
        <f t="shared" si="1"/>
        <v>45468</v>
      </c>
      <c r="J28" s="67" t="str">
        <f>IFERROR(VLOOKUP(I28,Start!$A$4:$C$18,2,0),"")</f>
        <v/>
      </c>
      <c r="K28" s="67" t="str">
        <f>IFERROR(VLOOKUP(I28,Start!$E$5:$G$6,2,0),"")</f>
        <v/>
      </c>
      <c r="L28" t="str">
        <f>IFERROR(VLOOKUP(I28,Start!$A$21:$C$25,2,0),"")</f>
        <v/>
      </c>
    </row>
    <row r="29" spans="1:12" ht="18.75" customHeight="1" x14ac:dyDescent="0.35">
      <c r="A29" s="12">
        <f t="shared" si="3"/>
        <v>45469</v>
      </c>
      <c r="B29" s="15">
        <f t="shared" si="0"/>
        <v>45469</v>
      </c>
      <c r="C29" s="71">
        <f t="shared" si="2"/>
        <v>26</v>
      </c>
      <c r="D29" s="77"/>
      <c r="E29" s="77"/>
      <c r="F29" s="77"/>
      <c r="G29" s="77"/>
      <c r="H29" s="81"/>
      <c r="I29" s="66">
        <f t="shared" si="1"/>
        <v>45469</v>
      </c>
      <c r="J29" s="67" t="str">
        <f>IFERROR(VLOOKUP(I29,Start!$A$4:$C$18,2,0),"")</f>
        <v/>
      </c>
      <c r="K29" s="67" t="str">
        <f>IFERROR(VLOOKUP(I29,Start!$E$5:$G$6,2,0),"")</f>
        <v/>
      </c>
      <c r="L29" t="str">
        <f>IFERROR(VLOOKUP(I29,Start!$A$21:$C$25,2,0),"")</f>
        <v/>
      </c>
    </row>
    <row r="30" spans="1:12" ht="18.75" customHeight="1" x14ac:dyDescent="0.35">
      <c r="A30" s="12">
        <f t="shared" si="3"/>
        <v>45470</v>
      </c>
      <c r="B30" s="15">
        <f t="shared" si="0"/>
        <v>45470</v>
      </c>
      <c r="C30" s="71">
        <f t="shared" si="2"/>
        <v>26</v>
      </c>
      <c r="D30" s="78"/>
      <c r="E30" s="78"/>
      <c r="F30" s="78"/>
      <c r="G30" s="78"/>
      <c r="H30" s="82"/>
      <c r="I30" s="66">
        <f t="shared" si="1"/>
        <v>45470</v>
      </c>
      <c r="J30" s="67" t="str">
        <f>IFERROR(VLOOKUP(I30,Start!$A$4:$C$18,2,0),"")</f>
        <v/>
      </c>
      <c r="K30" s="67" t="str">
        <f>IFERROR(VLOOKUP(I30,Start!$E$5:$G$6,2,0),"")</f>
        <v/>
      </c>
      <c r="L30" t="str">
        <f>IFERROR(VLOOKUP(I30,Start!$A$21:$C$25,2,0),"")</f>
        <v/>
      </c>
    </row>
    <row r="31" spans="1:12" ht="18.75" customHeight="1" x14ac:dyDescent="0.35">
      <c r="A31" s="12">
        <f t="shared" si="3"/>
        <v>45471</v>
      </c>
      <c r="B31" s="15">
        <f t="shared" si="0"/>
        <v>45471</v>
      </c>
      <c r="C31" s="71">
        <f t="shared" si="2"/>
        <v>26</v>
      </c>
      <c r="D31" s="77"/>
      <c r="E31" s="77"/>
      <c r="F31" s="77"/>
      <c r="G31" s="77"/>
      <c r="H31" s="81"/>
      <c r="I31" s="66">
        <f t="shared" si="1"/>
        <v>45471</v>
      </c>
      <c r="J31" s="67" t="str">
        <f>IFERROR(VLOOKUP(I31,Start!$A$4:$C$18,2,0),"")</f>
        <v/>
      </c>
      <c r="K31" s="67" t="str">
        <f>IFERROR(VLOOKUP(I31,Start!$E$5:$G$6,2,0),"")</f>
        <v/>
      </c>
      <c r="L31" t="str">
        <f>IFERROR(VLOOKUP(I31,Start!$A$21:$C$25,2,0),"")</f>
        <v/>
      </c>
    </row>
    <row r="32" spans="1:12" ht="18.75" customHeight="1" x14ac:dyDescent="0.35">
      <c r="A32" s="12">
        <f t="shared" si="3"/>
        <v>45472</v>
      </c>
      <c r="B32" s="15">
        <f t="shared" si="0"/>
        <v>45472</v>
      </c>
      <c r="C32" s="71">
        <f>IF(A32="","",WEEKNUM(A32,21))</f>
        <v>26</v>
      </c>
      <c r="D32" s="78"/>
      <c r="E32" s="78"/>
      <c r="F32" s="78"/>
      <c r="G32" s="78"/>
      <c r="H32" s="82"/>
      <c r="I32" s="66">
        <f t="shared" si="1"/>
        <v>45472</v>
      </c>
      <c r="J32" s="67" t="str">
        <f>IFERROR(VLOOKUP(I32,Start!$A$4:$C$18,2,0),"")</f>
        <v/>
      </c>
      <c r="K32" s="67" t="str">
        <f>IFERROR(VLOOKUP(I32,Start!$E$5:$G$6,2,0),"")</f>
        <v/>
      </c>
      <c r="L32" t="str">
        <f>IFERROR(VLOOKUP(I32,Start!$A$21:$C$25,2,0),"")</f>
        <v/>
      </c>
    </row>
    <row r="33" spans="1:12" ht="18.75" customHeight="1" x14ac:dyDescent="0.35">
      <c r="A33" s="12">
        <f t="shared" si="3"/>
        <v>45473</v>
      </c>
      <c r="B33" s="15">
        <f t="shared" si="0"/>
        <v>45473</v>
      </c>
      <c r="C33" s="71">
        <f t="shared" ref="C33:C34" si="4">IF(A33="","",WEEKNUM(A33,21))</f>
        <v>26</v>
      </c>
      <c r="D33" s="78"/>
      <c r="E33" s="78"/>
      <c r="F33" s="78"/>
      <c r="G33" s="78"/>
      <c r="H33" s="82"/>
      <c r="I33" s="66">
        <f t="shared" si="1"/>
        <v>45473</v>
      </c>
      <c r="J33" s="67" t="str">
        <f>IFERROR(VLOOKUP(I33,Start!$A$4:$C$18,2,0),"")</f>
        <v/>
      </c>
      <c r="K33" s="67" t="str">
        <f>IFERROR(VLOOKUP(I33,Start!$E$5:$G$6,2,0),"")</f>
        <v/>
      </c>
      <c r="L33" t="str">
        <f>IFERROR(VLOOKUP(I33,Start!$A$21:$C$25,2,0),"")</f>
        <v/>
      </c>
    </row>
    <row r="34" spans="1:12" ht="18.75" customHeight="1" thickBot="1" x14ac:dyDescent="0.4">
      <c r="A34" s="13" t="str">
        <f t="shared" si="3"/>
        <v/>
      </c>
      <c r="B34" s="16" t="str">
        <f t="shared" si="0"/>
        <v/>
      </c>
      <c r="C34" s="72" t="str">
        <f t="shared" si="4"/>
        <v/>
      </c>
      <c r="D34" s="79"/>
      <c r="E34" s="79"/>
      <c r="F34" s="79"/>
      <c r="G34" s="79"/>
      <c r="H34" s="83"/>
      <c r="I34" s="66" t="str">
        <f t="shared" si="1"/>
        <v/>
      </c>
      <c r="J34" s="67" t="str">
        <f>IFERROR(VLOOKUP(I34,Start!$A$4:$C$18,2,0),"")</f>
        <v/>
      </c>
      <c r="K34" s="67" t="str">
        <f>IFERROR(VLOOKUP(I34,Start!$E$5:$G$6,2,0),"")</f>
        <v/>
      </c>
      <c r="L34" t="str">
        <f>IFERROR(VLOOKUP(I34,Start!$A$21:$C$25,2,0),"")</f>
        <v/>
      </c>
    </row>
    <row r="35" spans="1:12" ht="15" thickTop="1" x14ac:dyDescent="0.35">
      <c r="C35" s="60"/>
      <c r="D35" s="10"/>
      <c r="E35" s="10"/>
      <c r="F35" s="10"/>
      <c r="G35" s="10"/>
      <c r="H35" s="10"/>
    </row>
    <row r="36" spans="1:12" x14ac:dyDescent="0.35">
      <c r="C36" s="60"/>
    </row>
    <row r="72" spans="1:1" x14ac:dyDescent="0.35">
      <c r="A72" s="14"/>
    </row>
    <row r="73" spans="1:1" x14ac:dyDescent="0.35">
      <c r="A73" s="14"/>
    </row>
    <row r="74" spans="1:1" x14ac:dyDescent="0.35">
      <c r="A74" s="14"/>
    </row>
    <row r="75" spans="1:1" x14ac:dyDescent="0.35">
      <c r="A75" s="14"/>
    </row>
    <row r="76" spans="1:1" x14ac:dyDescent="0.35">
      <c r="A76" s="14"/>
    </row>
  </sheetData>
  <sheetProtection selectLockedCells="1"/>
  <conditionalFormatting sqref="D4:H4">
    <cfRule type="expression" dxfId="195" priority="3">
      <formula>WEEKDAY($B4,2)&gt;5</formula>
    </cfRule>
  </conditionalFormatting>
  <conditionalFormatting sqref="D5:H34">
    <cfRule type="expression" dxfId="193" priority="14">
      <formula>WEEKDAY($B5,2)&gt;5</formula>
    </cfRule>
  </conditionalFormatting>
  <conditionalFormatting sqref="A5:A34">
    <cfRule type="expression" dxfId="191" priority="13">
      <formula>WEEKDAY($B5,2)&gt;5</formula>
    </cfRule>
  </conditionalFormatting>
  <conditionalFormatting sqref="B5:C34">
    <cfRule type="expression" dxfId="189" priority="12">
      <formula>WEEKDAY($B5,2)&gt;5</formula>
    </cfRule>
  </conditionalFormatting>
  <conditionalFormatting sqref="C4:H4">
    <cfRule type="expression" dxfId="187" priority="11">
      <formula>WEEKDAY($B4,2)&gt;5</formula>
    </cfRule>
  </conditionalFormatting>
  <conditionalFormatting sqref="A4">
    <cfRule type="expression" dxfId="185" priority="10">
      <formula>WEEKDAY($B4,2)&gt;5</formula>
    </cfRule>
  </conditionalFormatting>
  <conditionalFormatting sqref="B4">
    <cfRule type="expression" dxfId="183" priority="9">
      <formula>WEEKDAY($B4,2)&gt;5</formula>
    </cfRule>
  </conditionalFormatting>
  <conditionalFormatting sqref="D4:H34">
    <cfRule type="cellIs" dxfId="181" priority="4" operator="equal">
      <formula>"g"</formula>
    </cfRule>
    <cfRule type="cellIs" dxfId="180" priority="6" operator="equal">
      <formula>"m"</formula>
    </cfRule>
    <cfRule type="cellIs" dxfId="179" priority="7" operator="equal">
      <formula>"U"</formula>
    </cfRule>
  </conditionalFormatting>
  <conditionalFormatting sqref="E1:E2">
    <cfRule type="cellIs" dxfId="175" priority="5" operator="equal">
      <formula>0</formula>
    </cfRule>
  </conditionalFormatting>
  <conditionalFormatting sqref="A4">
    <cfRule type="expression" dxfId="171" priority="2">
      <formula>WEEKDAY($B4,2)&gt;5</formula>
    </cfRule>
  </conditionalFormatting>
  <conditionalFormatting sqref="B4:C4">
    <cfRule type="expression" dxfId="169" priority="1">
      <formula>WEEKDAY($B4,2)&gt;5</formula>
    </cfRule>
  </conditionalFormatting>
  <pageMargins left="0.11811023622047245" right="0.11811023622047245" top="0.74803149606299213" bottom="0.74803149606299213" header="0.31496062992125984" footer="0.31496062992125984"/>
  <pageSetup paperSize="9" scale="95" orientation="landscape" r:id="rId1"/>
  <headerFooter>
    <oddHeader>&amp;L&amp;"Calibri"&amp;10&amp;K000000Confidential&amp;1#_x000D_&amp;"Calibri"&amp;11&amp;K000000&amp;D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74B1EDB9-412E-4EE8-88BF-BAD82AC262E9}">
            <xm:f>NOT(ISERROR(VLOOKUP($A4,Start!$C$4:$C$18,1,FALSE)))</xm:f>
            <x14:dxf>
              <fill>
                <patternFill>
                  <bgColor rgb="FFFF0000"/>
                </patternFill>
              </fill>
            </x14:dxf>
          </x14:cfRule>
          <xm:sqref>A4:H34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showGridLines="0" zoomScaleNormal="100" workbookViewId="0">
      <pane xSplit="3" ySplit="3" topLeftCell="D4" activePane="bottomRight" state="frozen"/>
      <selection pane="topRight" activeCell="C19" sqref="C19"/>
      <selection pane="bottomLeft" activeCell="C19" sqref="C19"/>
      <selection pane="bottomRight" sqref="A1:XFD1048576"/>
    </sheetView>
  </sheetViews>
  <sheetFormatPr baseColWidth="10" defaultColWidth="11.453125" defaultRowHeight="14.5" x14ac:dyDescent="0.35"/>
  <cols>
    <col min="1" max="1" width="10.7265625" bestFit="1" customWidth="1"/>
    <col min="2" max="2" width="4" customWidth="1"/>
    <col min="3" max="3" width="4.26953125" style="63" customWidth="1"/>
    <col min="4" max="7" width="8.6328125" customWidth="1"/>
    <col min="8" max="8" width="6.6328125" customWidth="1"/>
    <col min="9" max="9" width="5.81640625" hidden="1" customWidth="1"/>
    <col min="10" max="10" width="18" customWidth="1"/>
    <col min="11" max="11" width="14.26953125" bestFit="1" customWidth="1"/>
    <col min="12" max="12" width="19.6328125" bestFit="1" customWidth="1"/>
    <col min="13" max="14" width="12.90625" customWidth="1"/>
    <col min="15" max="16" width="19.6328125" bestFit="1" customWidth="1"/>
    <col min="17" max="17" width="4" customWidth="1"/>
    <col min="18" max="18" width="19.6328125" bestFit="1" customWidth="1"/>
    <col min="19" max="19" width="7.36328125" customWidth="1"/>
    <col min="20" max="20" width="7.453125" customWidth="1"/>
    <col min="21" max="21" width="10.54296875" customWidth="1"/>
    <col min="22" max="22" width="9.453125" customWidth="1"/>
    <col min="23" max="23" width="11.54296875" hidden="1" customWidth="1"/>
    <col min="24" max="24" width="11.54296875" customWidth="1"/>
    <col min="25" max="25" width="2.1796875" hidden="1" customWidth="1"/>
    <col min="26" max="26" width="14.26953125" hidden="1" customWidth="1"/>
    <col min="27" max="27" width="3" hidden="1" customWidth="1"/>
  </cols>
  <sheetData>
    <row r="1" spans="1:19" ht="26" x14ac:dyDescent="0.6">
      <c r="A1" s="17" t="s">
        <v>0</v>
      </c>
      <c r="E1" s="94" t="s">
        <v>30</v>
      </c>
      <c r="J1" s="17"/>
      <c r="K1" t="s">
        <v>50</v>
      </c>
      <c r="L1" t="s">
        <v>55</v>
      </c>
      <c r="M1" s="74"/>
      <c r="Q1" t="s">
        <v>50</v>
      </c>
      <c r="R1" t="s">
        <v>55</v>
      </c>
      <c r="S1" s="74"/>
    </row>
    <row r="2" spans="1:19" s="47" customFormat="1" ht="22.4" customHeight="1" thickBot="1" x14ac:dyDescent="0.65">
      <c r="A2" s="64">
        <f>Start!C1</f>
        <v>2024</v>
      </c>
      <c r="B2" s="18">
        <f>A2</f>
        <v>2024</v>
      </c>
      <c r="C2" s="69"/>
      <c r="D2" s="9"/>
      <c r="E2" s="68" t="str">
        <f>IF(F2&lt;&gt;"",Start!E6,"")</f>
        <v/>
      </c>
      <c r="F2"/>
      <c r="H2"/>
      <c r="I2"/>
      <c r="J2" s="17"/>
      <c r="K2" t="s">
        <v>51</v>
      </c>
      <c r="L2" t="s">
        <v>52</v>
      </c>
      <c r="M2" s="75"/>
      <c r="Q2" t="s">
        <v>51</v>
      </c>
      <c r="R2" t="s">
        <v>52</v>
      </c>
      <c r="S2" s="75"/>
    </row>
    <row r="3" spans="1:19" s="24" customFormat="1" ht="15.5" customHeight="1" thickTop="1" x14ac:dyDescent="0.35">
      <c r="A3" s="22" t="s">
        <v>21</v>
      </c>
      <c r="B3" s="23" t="s">
        <v>22</v>
      </c>
      <c r="C3" s="70" t="s">
        <v>23</v>
      </c>
      <c r="D3" s="21" t="str">
        <f>Start!$B21</f>
        <v>Ivanov</v>
      </c>
      <c r="E3" s="21" t="str">
        <f>Start!$B22</f>
        <v>Jahnke</v>
      </c>
      <c r="F3" s="21" t="str">
        <f>Start!$B23</f>
        <v>Krausse</v>
      </c>
      <c r="G3" s="21" t="str">
        <f>Start!$B24</f>
        <v>Schmidt</v>
      </c>
      <c r="H3" s="80" t="str">
        <f>Start!$B25</f>
        <v>Thurau</v>
      </c>
      <c r="K3" t="s">
        <v>53</v>
      </c>
      <c r="L3" t="s">
        <v>54</v>
      </c>
      <c r="M3" s="76"/>
      <c r="Q3" t="s">
        <v>53</v>
      </c>
      <c r="R3" t="s">
        <v>54</v>
      </c>
      <c r="S3" s="76"/>
    </row>
    <row r="4" spans="1:19" ht="19.899999999999999" customHeight="1" x14ac:dyDescent="0.35">
      <c r="A4" s="12">
        <f>DATE(B2,7,1)</f>
        <v>45474</v>
      </c>
      <c r="B4" s="15">
        <f t="shared" ref="B4:B34" si="0">A4</f>
        <v>45474</v>
      </c>
      <c r="C4" s="71">
        <f>WEEKNUM(A4,21)</f>
        <v>27</v>
      </c>
      <c r="D4" s="77"/>
      <c r="E4" s="77"/>
      <c r="F4" s="77"/>
      <c r="G4" s="77"/>
      <c r="H4" s="81"/>
      <c r="I4" s="66">
        <f t="shared" ref="I4:I34" si="1">A4</f>
        <v>45474</v>
      </c>
      <c r="J4" s="67" t="str">
        <f>IFERROR(VLOOKUP(I4,Start!$A$4:$C$18,2,0),"")</f>
        <v/>
      </c>
      <c r="K4" s="67" t="str">
        <f>IFERROR(VLOOKUP(I4,Start!$E$5:$G$6,2,0),"")</f>
        <v/>
      </c>
      <c r="L4" t="str">
        <f>IFERROR(VLOOKUP(I4,Start!$A$21:$C$25,2,0),"")</f>
        <v/>
      </c>
    </row>
    <row r="5" spans="1:19" ht="19.899999999999999" customHeight="1" x14ac:dyDescent="0.35">
      <c r="A5" s="12">
        <f>IFERROR(IF(MONTH(A4+1)=MONTH(A$4),A4+1,""),"")</f>
        <v>45475</v>
      </c>
      <c r="B5" s="15">
        <f t="shared" si="0"/>
        <v>45475</v>
      </c>
      <c r="C5" s="71">
        <f t="shared" ref="C5:C34" si="2">WEEKNUM(A5,21)</f>
        <v>27</v>
      </c>
      <c r="D5" s="77"/>
      <c r="E5" s="77"/>
      <c r="F5" s="77"/>
      <c r="G5" s="77"/>
      <c r="H5" s="81"/>
      <c r="I5" s="66">
        <f t="shared" si="1"/>
        <v>45475</v>
      </c>
      <c r="J5" s="67" t="str">
        <f>IFERROR(VLOOKUP(I5,Start!$A$4:$C$18,2,0),"")</f>
        <v/>
      </c>
      <c r="K5" s="67" t="str">
        <f>IFERROR(VLOOKUP(I5,Start!$E$5:$G$6,2,0),"")</f>
        <v/>
      </c>
      <c r="L5" t="str">
        <f>IFERROR(VLOOKUP(I5,Start!$A$21:$C$25,2,0),"")</f>
        <v/>
      </c>
    </row>
    <row r="6" spans="1:19" ht="18.75" customHeight="1" x14ac:dyDescent="0.35">
      <c r="A6" s="12">
        <f t="shared" ref="A6:A34" si="3">IFERROR(IF(MONTH(A5+1)=MONTH(A$4),A5+1,""),"")</f>
        <v>45476</v>
      </c>
      <c r="B6" s="15">
        <f t="shared" si="0"/>
        <v>45476</v>
      </c>
      <c r="C6" s="71">
        <f t="shared" si="2"/>
        <v>27</v>
      </c>
      <c r="D6" s="78"/>
      <c r="E6" s="78"/>
      <c r="F6" s="78"/>
      <c r="G6" s="78"/>
      <c r="H6" s="82"/>
      <c r="I6" s="66">
        <f t="shared" si="1"/>
        <v>45476</v>
      </c>
      <c r="J6" s="67" t="str">
        <f>IFERROR(VLOOKUP(I6,Start!$A$4:$C$18,2,0),"")</f>
        <v/>
      </c>
      <c r="K6" s="67" t="str">
        <f>IFERROR(VLOOKUP(I6,Start!$E$5:$G$6,2,0),"")</f>
        <v/>
      </c>
      <c r="L6" t="str">
        <f>IFERROR(VLOOKUP(I6,Start!$A$21:$C$25,2,0),"")</f>
        <v/>
      </c>
    </row>
    <row r="7" spans="1:19" ht="18.75" customHeight="1" x14ac:dyDescent="0.35">
      <c r="A7" s="12">
        <f t="shared" si="3"/>
        <v>45477</v>
      </c>
      <c r="B7" s="15">
        <f t="shared" si="0"/>
        <v>45477</v>
      </c>
      <c r="C7" s="71">
        <f t="shared" si="2"/>
        <v>27</v>
      </c>
      <c r="D7" s="77"/>
      <c r="E7" s="77"/>
      <c r="F7" s="77"/>
      <c r="G7" s="77"/>
      <c r="H7" s="81"/>
      <c r="I7" s="66">
        <f t="shared" si="1"/>
        <v>45477</v>
      </c>
      <c r="J7" s="67" t="str">
        <f>IFERROR(VLOOKUP(I7,Start!$A$4:$C$18,2,0),"")</f>
        <v/>
      </c>
      <c r="K7" s="67" t="str">
        <f>IFERROR(VLOOKUP(I7,Start!$E$5:$G$6,2,0),"")</f>
        <v/>
      </c>
      <c r="L7" t="str">
        <f>IFERROR(VLOOKUP(I7,Start!$A$21:$C$25,2,0),"")</f>
        <v/>
      </c>
    </row>
    <row r="8" spans="1:19" ht="18.75" customHeight="1" x14ac:dyDescent="0.35">
      <c r="A8" s="12">
        <f t="shared" si="3"/>
        <v>45478</v>
      </c>
      <c r="B8" s="15">
        <f t="shared" si="0"/>
        <v>45478</v>
      </c>
      <c r="C8" s="71">
        <f t="shared" si="2"/>
        <v>27</v>
      </c>
      <c r="D8" s="78"/>
      <c r="E8" s="78"/>
      <c r="F8" s="78"/>
      <c r="G8" s="78"/>
      <c r="H8" s="82"/>
      <c r="I8" s="66">
        <f t="shared" si="1"/>
        <v>45478</v>
      </c>
      <c r="J8" s="67" t="str">
        <f>IFERROR(VLOOKUP(I8,Start!$A$4:$C$18,2,0),"")</f>
        <v/>
      </c>
      <c r="K8" s="67" t="str">
        <f>IFERROR(VLOOKUP(I8,Start!$E$5:$G$6,2,0),"")</f>
        <v/>
      </c>
      <c r="L8" t="str">
        <f>IFERROR(VLOOKUP(I8,Start!$A$21:$C$25,2,0),"")</f>
        <v/>
      </c>
    </row>
    <row r="9" spans="1:19" ht="18.75" customHeight="1" x14ac:dyDescent="0.35">
      <c r="A9" s="12">
        <f t="shared" si="3"/>
        <v>45479</v>
      </c>
      <c r="B9" s="15">
        <f t="shared" si="0"/>
        <v>45479</v>
      </c>
      <c r="C9" s="71">
        <f t="shared" si="2"/>
        <v>27</v>
      </c>
      <c r="D9" s="77"/>
      <c r="E9" s="77"/>
      <c r="F9" s="77"/>
      <c r="G9" s="77"/>
      <c r="H9" s="81"/>
      <c r="I9" s="66">
        <f t="shared" si="1"/>
        <v>45479</v>
      </c>
      <c r="J9" s="67" t="str">
        <f>IFERROR(VLOOKUP(I9,Start!$A$4:$C$18,2,0),"")</f>
        <v/>
      </c>
      <c r="K9" s="67" t="str">
        <f>IFERROR(VLOOKUP(I9,Start!$E$5:$G$6,2,0),"")</f>
        <v/>
      </c>
      <c r="L9" t="str">
        <f>IFERROR(VLOOKUP(I9,Start!$A$21:$C$25,2,0),"")</f>
        <v/>
      </c>
    </row>
    <row r="10" spans="1:19" ht="18.75" customHeight="1" x14ac:dyDescent="0.35">
      <c r="A10" s="12">
        <f t="shared" si="3"/>
        <v>45480</v>
      </c>
      <c r="B10" s="15">
        <f t="shared" si="0"/>
        <v>45480</v>
      </c>
      <c r="C10" s="71">
        <f t="shared" si="2"/>
        <v>27</v>
      </c>
      <c r="D10" s="78"/>
      <c r="E10" s="78"/>
      <c r="F10" s="78"/>
      <c r="G10" s="78"/>
      <c r="H10" s="82"/>
      <c r="I10" s="66">
        <f t="shared" si="1"/>
        <v>45480</v>
      </c>
      <c r="J10" s="67" t="str">
        <f>IFERROR(VLOOKUP(I10,Start!$A$4:$C$18,2,0),"")</f>
        <v/>
      </c>
      <c r="K10" s="67" t="str">
        <f>IFERROR(VLOOKUP(I10,Start!$E$5:$G$6,2,0),"")</f>
        <v/>
      </c>
      <c r="L10" t="str">
        <f>IFERROR(VLOOKUP(I10,Start!$A$21:$C$25,2,0),"")</f>
        <v/>
      </c>
    </row>
    <row r="11" spans="1:19" ht="18.75" customHeight="1" x14ac:dyDescent="0.35">
      <c r="A11" s="12">
        <f t="shared" si="3"/>
        <v>45481</v>
      </c>
      <c r="B11" s="15">
        <f t="shared" si="0"/>
        <v>45481</v>
      </c>
      <c r="C11" s="71">
        <f t="shared" si="2"/>
        <v>28</v>
      </c>
      <c r="D11" s="77"/>
      <c r="E11" s="77"/>
      <c r="F11" s="77"/>
      <c r="G11" s="77"/>
      <c r="H11" s="81"/>
      <c r="I11" s="66">
        <f t="shared" si="1"/>
        <v>45481</v>
      </c>
      <c r="J11" s="67" t="str">
        <f>IFERROR(VLOOKUP(I11,Start!$A$4:$C$18,2,0),"")</f>
        <v/>
      </c>
      <c r="K11" s="67" t="str">
        <f>IFERROR(VLOOKUP(I11,Start!$E$5:$G$6,2,0),"")</f>
        <v/>
      </c>
      <c r="L11" t="str">
        <f>IFERROR(VLOOKUP(I11,Start!$A$21:$C$25,2,0),"")</f>
        <v/>
      </c>
    </row>
    <row r="12" spans="1:19" ht="18.75" customHeight="1" x14ac:dyDescent="0.35">
      <c r="A12" s="12">
        <f t="shared" si="3"/>
        <v>45482</v>
      </c>
      <c r="B12" s="15">
        <f t="shared" si="0"/>
        <v>45482</v>
      </c>
      <c r="C12" s="71">
        <f t="shared" si="2"/>
        <v>28</v>
      </c>
      <c r="D12" s="78"/>
      <c r="E12" s="78"/>
      <c r="F12" s="78"/>
      <c r="G12" s="78"/>
      <c r="H12" s="82"/>
      <c r="I12" s="66">
        <f t="shared" si="1"/>
        <v>45482</v>
      </c>
      <c r="J12" s="67" t="str">
        <f>IFERROR(VLOOKUP(I12,Start!$A$4:$C$18,2,0),"")</f>
        <v/>
      </c>
      <c r="K12" s="67" t="str">
        <f>IFERROR(VLOOKUP(I12,Start!$E$5:$G$6,2,0),"")</f>
        <v/>
      </c>
      <c r="L12" t="str">
        <f>IFERROR(VLOOKUP(I12,Start!$A$21:$C$25,2,0),"")</f>
        <v/>
      </c>
    </row>
    <row r="13" spans="1:19" ht="18.75" customHeight="1" x14ac:dyDescent="0.35">
      <c r="A13" s="12">
        <f t="shared" si="3"/>
        <v>45483</v>
      </c>
      <c r="B13" s="15">
        <f t="shared" si="0"/>
        <v>45483</v>
      </c>
      <c r="C13" s="71">
        <f t="shared" si="2"/>
        <v>28</v>
      </c>
      <c r="D13" s="77"/>
      <c r="E13" s="77"/>
      <c r="F13" s="77"/>
      <c r="G13" s="77"/>
      <c r="H13" s="81"/>
      <c r="I13" s="66">
        <f t="shared" si="1"/>
        <v>45483</v>
      </c>
      <c r="J13" s="67" t="str">
        <f>IFERROR(VLOOKUP(I13,Start!$A$4:$C$18,2,0),"")</f>
        <v/>
      </c>
      <c r="K13" s="67" t="str">
        <f>IFERROR(VLOOKUP(I13,Start!$E$5:$G$6,2,0),"")</f>
        <v/>
      </c>
      <c r="L13" t="str">
        <f>IFERROR(VLOOKUP(I13,Start!$A$21:$C$25,2,0),"")</f>
        <v/>
      </c>
    </row>
    <row r="14" spans="1:19" ht="18.75" customHeight="1" x14ac:dyDescent="0.35">
      <c r="A14" s="12">
        <f t="shared" si="3"/>
        <v>45484</v>
      </c>
      <c r="B14" s="15">
        <f t="shared" si="0"/>
        <v>45484</v>
      </c>
      <c r="C14" s="71">
        <f t="shared" si="2"/>
        <v>28</v>
      </c>
      <c r="D14" s="78"/>
      <c r="E14" s="78"/>
      <c r="F14" s="78"/>
      <c r="G14" s="78"/>
      <c r="H14" s="82"/>
      <c r="I14" s="66">
        <f t="shared" si="1"/>
        <v>45484</v>
      </c>
      <c r="J14" s="67" t="str">
        <f>IFERROR(VLOOKUP(I14,Start!$A$4:$C$18,2,0),"")</f>
        <v/>
      </c>
      <c r="K14" s="67" t="str">
        <f>IFERROR(VLOOKUP(I14,Start!$E$5:$G$6,2,0),"")</f>
        <v/>
      </c>
      <c r="L14" t="str">
        <f>IFERROR(VLOOKUP(I14,Start!$A$21:$C$25,2,0),"")</f>
        <v/>
      </c>
    </row>
    <row r="15" spans="1:19" ht="18.75" customHeight="1" x14ac:dyDescent="0.35">
      <c r="A15" s="12">
        <f t="shared" si="3"/>
        <v>45485</v>
      </c>
      <c r="B15" s="15">
        <f t="shared" si="0"/>
        <v>45485</v>
      </c>
      <c r="C15" s="71">
        <f t="shared" si="2"/>
        <v>28</v>
      </c>
      <c r="D15" s="77"/>
      <c r="E15" s="77"/>
      <c r="F15" s="77"/>
      <c r="G15" s="77"/>
      <c r="H15" s="81"/>
      <c r="I15" s="66">
        <f t="shared" si="1"/>
        <v>45485</v>
      </c>
      <c r="J15" s="67" t="str">
        <f>IFERROR(VLOOKUP(I15,Start!$A$4:$C$18,2,0),"")</f>
        <v/>
      </c>
      <c r="K15" s="67" t="str">
        <f>IFERROR(VLOOKUP(I15,Start!$E$5:$G$6,2,0),"")</f>
        <v/>
      </c>
      <c r="L15" t="str">
        <f>IFERROR(VLOOKUP(I15,Start!$A$21:$C$25,2,0),"")</f>
        <v/>
      </c>
    </row>
    <row r="16" spans="1:19" ht="18.75" customHeight="1" x14ac:dyDescent="0.35">
      <c r="A16" s="12">
        <f t="shared" si="3"/>
        <v>45486</v>
      </c>
      <c r="B16" s="15">
        <f t="shared" si="0"/>
        <v>45486</v>
      </c>
      <c r="C16" s="71">
        <f t="shared" si="2"/>
        <v>28</v>
      </c>
      <c r="D16" s="78"/>
      <c r="E16" s="78"/>
      <c r="F16" s="78"/>
      <c r="G16" s="78"/>
      <c r="H16" s="82"/>
      <c r="I16" s="66">
        <f t="shared" si="1"/>
        <v>45486</v>
      </c>
      <c r="J16" s="67" t="str">
        <f>IFERROR(VLOOKUP(I16,Start!$A$4:$C$18,2,0),"")</f>
        <v/>
      </c>
      <c r="K16" s="67" t="str">
        <f>IFERROR(VLOOKUP(I16,Start!$E$5:$G$6,2,0),"")</f>
        <v/>
      </c>
      <c r="L16" t="str">
        <f>IFERROR(VLOOKUP(I16,Start!$A$21:$C$25,2,0),"")</f>
        <v/>
      </c>
    </row>
    <row r="17" spans="1:12" ht="18.75" customHeight="1" x14ac:dyDescent="0.35">
      <c r="A17" s="12">
        <f t="shared" si="3"/>
        <v>45487</v>
      </c>
      <c r="B17" s="15">
        <f t="shared" si="0"/>
        <v>45487</v>
      </c>
      <c r="C17" s="71">
        <f t="shared" si="2"/>
        <v>28</v>
      </c>
      <c r="D17" s="77"/>
      <c r="E17" s="77"/>
      <c r="F17" s="77"/>
      <c r="G17" s="77"/>
      <c r="H17" s="81"/>
      <c r="I17" s="66">
        <f t="shared" si="1"/>
        <v>45487</v>
      </c>
      <c r="J17" s="67" t="str">
        <f>IFERROR(VLOOKUP(I17,Start!$A$4:$C$18,2,0),"")</f>
        <v/>
      </c>
      <c r="K17" s="67" t="str">
        <f>IFERROR(VLOOKUP(I17,Start!$E$5:$G$6,2,0),"")</f>
        <v/>
      </c>
      <c r="L17" t="str">
        <f>IFERROR(VLOOKUP(I17,Start!$A$21:$C$25,2,0),"")</f>
        <v/>
      </c>
    </row>
    <row r="18" spans="1:12" ht="18.75" customHeight="1" x14ac:dyDescent="0.35">
      <c r="A18" s="12">
        <f t="shared" si="3"/>
        <v>45488</v>
      </c>
      <c r="B18" s="15">
        <f t="shared" si="0"/>
        <v>45488</v>
      </c>
      <c r="C18" s="71">
        <f t="shared" si="2"/>
        <v>29</v>
      </c>
      <c r="D18" s="78"/>
      <c r="E18" s="78"/>
      <c r="F18" s="78"/>
      <c r="G18" s="78"/>
      <c r="H18" s="82"/>
      <c r="I18" s="66">
        <f t="shared" si="1"/>
        <v>45488</v>
      </c>
      <c r="J18" s="67" t="str">
        <f>IFERROR(VLOOKUP(I18,Start!$A$4:$C$18,2,0),"")</f>
        <v/>
      </c>
      <c r="K18" s="67" t="str">
        <f>IFERROR(VLOOKUP(I18,Start!$E$5:$G$6,2,0),"")</f>
        <v/>
      </c>
      <c r="L18" t="str">
        <f>IFERROR(VLOOKUP(I18,Start!$A$21:$C$25,2,0),"")</f>
        <v/>
      </c>
    </row>
    <row r="19" spans="1:12" ht="18.75" customHeight="1" x14ac:dyDescent="0.35">
      <c r="A19" s="12">
        <f t="shared" si="3"/>
        <v>45489</v>
      </c>
      <c r="B19" s="15">
        <f t="shared" si="0"/>
        <v>45489</v>
      </c>
      <c r="C19" s="71">
        <f t="shared" si="2"/>
        <v>29</v>
      </c>
      <c r="D19" s="77"/>
      <c r="E19" s="77"/>
      <c r="F19" s="77"/>
      <c r="G19" s="77"/>
      <c r="H19" s="81"/>
      <c r="I19" s="66">
        <f t="shared" si="1"/>
        <v>45489</v>
      </c>
      <c r="J19" s="67" t="str">
        <f>IFERROR(VLOOKUP(I19,Start!$A$4:$C$18,2,0),"")</f>
        <v/>
      </c>
      <c r="K19" s="67" t="str">
        <f>IFERROR(VLOOKUP(I19,Start!$E$5:$G$6,2,0),"")</f>
        <v/>
      </c>
      <c r="L19" t="str">
        <f>IFERROR(VLOOKUP(I19,Start!$A$21:$C$25,2,0),"")</f>
        <v/>
      </c>
    </row>
    <row r="20" spans="1:12" ht="18.75" customHeight="1" x14ac:dyDescent="0.35">
      <c r="A20" s="12">
        <f t="shared" si="3"/>
        <v>45490</v>
      </c>
      <c r="B20" s="15">
        <f t="shared" si="0"/>
        <v>45490</v>
      </c>
      <c r="C20" s="71">
        <f t="shared" si="2"/>
        <v>29</v>
      </c>
      <c r="D20" s="78"/>
      <c r="E20" s="78"/>
      <c r="F20" s="78"/>
      <c r="G20" s="78"/>
      <c r="H20" s="82"/>
      <c r="I20" s="66">
        <f t="shared" si="1"/>
        <v>45490</v>
      </c>
      <c r="J20" s="67" t="str">
        <f>IFERROR(VLOOKUP(I20,Start!$A$4:$C$18,2,0),"")</f>
        <v/>
      </c>
      <c r="K20" s="67" t="str">
        <f>IFERROR(VLOOKUP(I20,Start!$E$5:$G$6,2,0),"")</f>
        <v/>
      </c>
      <c r="L20" t="str">
        <f>IFERROR(VLOOKUP(I20,Start!$A$21:$C$25,2,0),"")</f>
        <v/>
      </c>
    </row>
    <row r="21" spans="1:12" ht="18.75" customHeight="1" x14ac:dyDescent="0.35">
      <c r="A21" s="12">
        <f t="shared" si="3"/>
        <v>45491</v>
      </c>
      <c r="B21" s="15">
        <f t="shared" si="0"/>
        <v>45491</v>
      </c>
      <c r="C21" s="71">
        <f t="shared" si="2"/>
        <v>29</v>
      </c>
      <c r="D21" s="77"/>
      <c r="E21" s="77"/>
      <c r="F21" s="77"/>
      <c r="G21" s="77"/>
      <c r="H21" s="81"/>
      <c r="I21" s="66">
        <f t="shared" si="1"/>
        <v>45491</v>
      </c>
      <c r="J21" s="67" t="str">
        <f>IFERROR(VLOOKUP(I21,Start!$A$4:$C$18,2,0),"")</f>
        <v/>
      </c>
      <c r="K21" s="67" t="str">
        <f>IFERROR(VLOOKUP(I21,Start!$E$5:$G$6,2,0),"")</f>
        <v/>
      </c>
      <c r="L21" t="str">
        <f>IFERROR(VLOOKUP(I21,Start!$A$21:$C$25,2,0),"")</f>
        <v/>
      </c>
    </row>
    <row r="22" spans="1:12" ht="18.75" customHeight="1" x14ac:dyDescent="0.35">
      <c r="A22" s="12">
        <f t="shared" si="3"/>
        <v>45492</v>
      </c>
      <c r="B22" s="15">
        <f t="shared" si="0"/>
        <v>45492</v>
      </c>
      <c r="C22" s="71">
        <f t="shared" si="2"/>
        <v>29</v>
      </c>
      <c r="D22" s="78"/>
      <c r="E22" s="78"/>
      <c r="F22" s="78"/>
      <c r="G22" s="78"/>
      <c r="H22" s="82"/>
      <c r="I22" s="66">
        <f t="shared" si="1"/>
        <v>45492</v>
      </c>
      <c r="J22" s="67" t="str">
        <f>IFERROR(VLOOKUP(I22,Start!$A$4:$C$18,2,0),"")</f>
        <v/>
      </c>
      <c r="K22" s="67" t="str">
        <f>IFERROR(VLOOKUP(I22,Start!$E$5:$G$6,2,0),"")</f>
        <v/>
      </c>
      <c r="L22" t="str">
        <f>IFERROR(VLOOKUP(I22,Start!$A$21:$C$25,2,0),"")</f>
        <v/>
      </c>
    </row>
    <row r="23" spans="1:12" ht="18.75" customHeight="1" x14ac:dyDescent="0.35">
      <c r="A23" s="12">
        <f t="shared" si="3"/>
        <v>45493</v>
      </c>
      <c r="B23" s="15">
        <f t="shared" si="0"/>
        <v>45493</v>
      </c>
      <c r="C23" s="71">
        <f t="shared" si="2"/>
        <v>29</v>
      </c>
      <c r="D23" s="77"/>
      <c r="E23" s="77"/>
      <c r="F23" s="77"/>
      <c r="G23" s="77"/>
      <c r="H23" s="81"/>
      <c r="I23" s="66">
        <f t="shared" si="1"/>
        <v>45493</v>
      </c>
      <c r="J23" s="67" t="str">
        <f>IFERROR(VLOOKUP(I23,Start!$A$4:$C$18,2,0),"")</f>
        <v/>
      </c>
      <c r="K23" s="67" t="str">
        <f>IFERROR(VLOOKUP(I23,Start!$E$5:$G$6,2,0),"")</f>
        <v/>
      </c>
      <c r="L23" t="str">
        <f>IFERROR(VLOOKUP(I23,Start!$A$21:$C$25,2,0),"")</f>
        <v/>
      </c>
    </row>
    <row r="24" spans="1:12" ht="18.75" customHeight="1" x14ac:dyDescent="0.35">
      <c r="A24" s="12">
        <f t="shared" si="3"/>
        <v>45494</v>
      </c>
      <c r="B24" s="15">
        <f t="shared" si="0"/>
        <v>45494</v>
      </c>
      <c r="C24" s="71">
        <f t="shared" si="2"/>
        <v>29</v>
      </c>
      <c r="D24" s="78"/>
      <c r="E24" s="78"/>
      <c r="F24" s="78"/>
      <c r="G24" s="78"/>
      <c r="H24" s="82"/>
      <c r="I24" s="66">
        <f t="shared" si="1"/>
        <v>45494</v>
      </c>
      <c r="J24" s="67" t="str">
        <f>IFERROR(VLOOKUP(I24,Start!$A$4:$C$18,2,0),"")</f>
        <v/>
      </c>
      <c r="K24" s="67" t="str">
        <f>IFERROR(VLOOKUP(I24,Start!$E$5:$G$6,2,0),"")</f>
        <v/>
      </c>
      <c r="L24" t="str">
        <f>IFERROR(VLOOKUP(I24,Start!$A$21:$C$25,2,0),"")</f>
        <v/>
      </c>
    </row>
    <row r="25" spans="1:12" ht="18.75" customHeight="1" x14ac:dyDescent="0.35">
      <c r="A25" s="12">
        <f t="shared" si="3"/>
        <v>45495</v>
      </c>
      <c r="B25" s="15">
        <f t="shared" si="0"/>
        <v>45495</v>
      </c>
      <c r="C25" s="71">
        <f t="shared" si="2"/>
        <v>30</v>
      </c>
      <c r="D25" s="77"/>
      <c r="E25" s="77"/>
      <c r="F25" s="77"/>
      <c r="G25" s="77"/>
      <c r="H25" s="81"/>
      <c r="I25" s="66">
        <f t="shared" si="1"/>
        <v>45495</v>
      </c>
      <c r="J25" s="67" t="str">
        <f>IFERROR(VLOOKUP(I25,Start!$A$4:$C$18,2,0),"")</f>
        <v/>
      </c>
      <c r="K25" s="67" t="str">
        <f>IFERROR(VLOOKUP(I25,Start!$E$5:$G$6,2,0),"")</f>
        <v/>
      </c>
      <c r="L25" t="str">
        <f>IFERROR(VLOOKUP(I25,Start!$A$21:$C$25,2,0),"")</f>
        <v/>
      </c>
    </row>
    <row r="26" spans="1:12" ht="18.75" customHeight="1" x14ac:dyDescent="0.35">
      <c r="A26" s="12">
        <f t="shared" si="3"/>
        <v>45496</v>
      </c>
      <c r="B26" s="15">
        <f t="shared" si="0"/>
        <v>45496</v>
      </c>
      <c r="C26" s="71">
        <f t="shared" si="2"/>
        <v>30</v>
      </c>
      <c r="D26" s="78"/>
      <c r="E26" s="78"/>
      <c r="F26" s="78"/>
      <c r="G26" s="78"/>
      <c r="H26" s="82"/>
      <c r="I26" s="66">
        <f t="shared" si="1"/>
        <v>45496</v>
      </c>
      <c r="J26" s="67" t="str">
        <f>IFERROR(VLOOKUP(I26,Start!$A$4:$C$18,2,0),"")</f>
        <v/>
      </c>
      <c r="K26" s="67" t="str">
        <f>IFERROR(VLOOKUP(I26,Start!$E$5:$G$6,2,0),"")</f>
        <v/>
      </c>
      <c r="L26" t="str">
        <f>IFERROR(VLOOKUP(I26,Start!$A$21:$C$25,2,0),"")</f>
        <v/>
      </c>
    </row>
    <row r="27" spans="1:12" ht="18.75" customHeight="1" x14ac:dyDescent="0.35">
      <c r="A27" s="12">
        <f t="shared" si="3"/>
        <v>45497</v>
      </c>
      <c r="B27" s="15">
        <f t="shared" si="0"/>
        <v>45497</v>
      </c>
      <c r="C27" s="71">
        <f t="shared" si="2"/>
        <v>30</v>
      </c>
      <c r="D27" s="77"/>
      <c r="E27" s="77"/>
      <c r="F27" s="77"/>
      <c r="G27" s="77"/>
      <c r="H27" s="81"/>
      <c r="I27" s="66">
        <f t="shared" si="1"/>
        <v>45497</v>
      </c>
      <c r="J27" s="67" t="str">
        <f>IFERROR(VLOOKUP(I27,Start!$A$4:$C$18,2,0),"")</f>
        <v/>
      </c>
      <c r="K27" s="67" t="str">
        <f>IFERROR(VLOOKUP(I27,Start!$E$5:$G$6,2,0),"")</f>
        <v/>
      </c>
      <c r="L27" t="str">
        <f>IFERROR(VLOOKUP(I27,Start!$A$21:$C$25,2,0),"")</f>
        <v/>
      </c>
    </row>
    <row r="28" spans="1:12" ht="18.75" customHeight="1" x14ac:dyDescent="0.35">
      <c r="A28" s="12">
        <f t="shared" si="3"/>
        <v>45498</v>
      </c>
      <c r="B28" s="15">
        <f t="shared" si="0"/>
        <v>45498</v>
      </c>
      <c r="C28" s="71">
        <f t="shared" si="2"/>
        <v>30</v>
      </c>
      <c r="D28" s="78"/>
      <c r="E28" s="78"/>
      <c r="F28" s="78"/>
      <c r="G28" s="78"/>
      <c r="H28" s="82"/>
      <c r="I28" s="66">
        <f t="shared" si="1"/>
        <v>45498</v>
      </c>
      <c r="J28" s="67" t="str">
        <f>IFERROR(VLOOKUP(I28,Start!$A$4:$C$18,2,0),"")</f>
        <v/>
      </c>
      <c r="K28" s="67" t="str">
        <f>IFERROR(VLOOKUP(I28,Start!$E$5:$G$6,2,0),"")</f>
        <v/>
      </c>
      <c r="L28" t="str">
        <f>IFERROR(VLOOKUP(I28,Start!$A$21:$C$25,2,0),"")</f>
        <v/>
      </c>
    </row>
    <row r="29" spans="1:12" ht="18.75" customHeight="1" x14ac:dyDescent="0.35">
      <c r="A29" s="12">
        <f t="shared" si="3"/>
        <v>45499</v>
      </c>
      <c r="B29" s="15">
        <f t="shared" si="0"/>
        <v>45499</v>
      </c>
      <c r="C29" s="71">
        <f t="shared" si="2"/>
        <v>30</v>
      </c>
      <c r="D29" s="77"/>
      <c r="E29" s="77"/>
      <c r="F29" s="77"/>
      <c r="G29" s="77"/>
      <c r="H29" s="81"/>
      <c r="I29" s="66">
        <f t="shared" si="1"/>
        <v>45499</v>
      </c>
      <c r="J29" s="67" t="str">
        <f>IFERROR(VLOOKUP(I29,Start!$A$4:$C$18,2,0),"")</f>
        <v/>
      </c>
      <c r="K29" s="67" t="str">
        <f>IFERROR(VLOOKUP(I29,Start!$E$5:$G$6,2,0),"")</f>
        <v/>
      </c>
      <c r="L29" t="str">
        <f>IFERROR(VLOOKUP(I29,Start!$A$21:$C$25,2,0),"")</f>
        <v/>
      </c>
    </row>
    <row r="30" spans="1:12" ht="18.75" customHeight="1" x14ac:dyDescent="0.35">
      <c r="A30" s="12">
        <f t="shared" si="3"/>
        <v>45500</v>
      </c>
      <c r="B30" s="15">
        <f t="shared" si="0"/>
        <v>45500</v>
      </c>
      <c r="C30" s="71">
        <f t="shared" si="2"/>
        <v>30</v>
      </c>
      <c r="D30" s="78"/>
      <c r="E30" s="78"/>
      <c r="F30" s="78"/>
      <c r="G30" s="78"/>
      <c r="H30" s="82"/>
      <c r="I30" s="66">
        <f t="shared" si="1"/>
        <v>45500</v>
      </c>
      <c r="J30" s="67" t="str">
        <f>IFERROR(VLOOKUP(I30,Start!$A$4:$C$18,2,0),"")</f>
        <v/>
      </c>
      <c r="K30" s="67" t="str">
        <f>IFERROR(VLOOKUP(I30,Start!$E$5:$G$6,2,0),"")</f>
        <v/>
      </c>
      <c r="L30" t="str">
        <f>IFERROR(VLOOKUP(I30,Start!$A$21:$C$25,2,0),"")</f>
        <v/>
      </c>
    </row>
    <row r="31" spans="1:12" ht="18.75" customHeight="1" x14ac:dyDescent="0.35">
      <c r="A31" s="12">
        <f t="shared" si="3"/>
        <v>45501</v>
      </c>
      <c r="B31" s="15">
        <f t="shared" si="0"/>
        <v>45501</v>
      </c>
      <c r="C31" s="71">
        <f t="shared" si="2"/>
        <v>30</v>
      </c>
      <c r="D31" s="77"/>
      <c r="E31" s="77"/>
      <c r="F31" s="77"/>
      <c r="G31" s="77"/>
      <c r="H31" s="81"/>
      <c r="I31" s="66">
        <f t="shared" si="1"/>
        <v>45501</v>
      </c>
      <c r="J31" s="67" t="str">
        <f>IFERROR(VLOOKUP(I31,Start!$A$4:$C$18,2,0),"")</f>
        <v/>
      </c>
      <c r="K31" s="67" t="str">
        <f>IFERROR(VLOOKUP(I31,Start!$E$5:$G$6,2,0),"")</f>
        <v/>
      </c>
      <c r="L31" t="str">
        <f>IFERROR(VLOOKUP(I31,Start!$A$21:$C$25,2,0),"")</f>
        <v/>
      </c>
    </row>
    <row r="32" spans="1:12" ht="18.75" customHeight="1" x14ac:dyDescent="0.35">
      <c r="A32" s="12">
        <f t="shared" si="3"/>
        <v>45502</v>
      </c>
      <c r="B32" s="15">
        <f t="shared" si="0"/>
        <v>45502</v>
      </c>
      <c r="C32" s="71">
        <f>IF(A32="","",WEEKNUM(A32,21))</f>
        <v>31</v>
      </c>
      <c r="D32" s="78"/>
      <c r="E32" s="78"/>
      <c r="F32" s="78"/>
      <c r="G32" s="78"/>
      <c r="H32" s="82"/>
      <c r="I32" s="66">
        <f t="shared" si="1"/>
        <v>45502</v>
      </c>
      <c r="J32" s="67" t="str">
        <f>IFERROR(VLOOKUP(I32,Start!$A$4:$C$18,2,0),"")</f>
        <v/>
      </c>
      <c r="K32" s="67" t="str">
        <f>IFERROR(VLOOKUP(I32,Start!$E$5:$G$6,2,0),"")</f>
        <v/>
      </c>
      <c r="L32" t="str">
        <f>IFERROR(VLOOKUP(I32,Start!$A$21:$C$25,2,0),"")</f>
        <v/>
      </c>
    </row>
    <row r="33" spans="1:12" ht="18.75" customHeight="1" x14ac:dyDescent="0.35">
      <c r="A33" s="12">
        <f t="shared" si="3"/>
        <v>45503</v>
      </c>
      <c r="B33" s="15">
        <f t="shared" si="0"/>
        <v>45503</v>
      </c>
      <c r="C33" s="71">
        <f t="shared" ref="C33:C34" si="4">IF(A33="","",WEEKNUM(A33,21))</f>
        <v>31</v>
      </c>
      <c r="D33" s="78"/>
      <c r="E33" s="78"/>
      <c r="F33" s="78"/>
      <c r="G33" s="78"/>
      <c r="H33" s="82"/>
      <c r="I33" s="66">
        <f t="shared" si="1"/>
        <v>45503</v>
      </c>
      <c r="J33" s="67" t="str">
        <f>IFERROR(VLOOKUP(I33,Start!$A$4:$C$18,2,0),"")</f>
        <v/>
      </c>
      <c r="K33" s="67" t="str">
        <f>IFERROR(VLOOKUP(I33,Start!$E$5:$G$6,2,0),"")</f>
        <v/>
      </c>
      <c r="L33" t="str">
        <f>IFERROR(VLOOKUP(I33,Start!$A$21:$C$25,2,0),"")</f>
        <v/>
      </c>
    </row>
    <row r="34" spans="1:12" ht="18.75" customHeight="1" thickBot="1" x14ac:dyDescent="0.4">
      <c r="A34" s="13">
        <f t="shared" si="3"/>
        <v>45504</v>
      </c>
      <c r="B34" s="16">
        <f t="shared" si="0"/>
        <v>45504</v>
      </c>
      <c r="C34" s="72">
        <f t="shared" si="4"/>
        <v>31</v>
      </c>
      <c r="D34" s="79"/>
      <c r="E34" s="79"/>
      <c r="F34" s="79"/>
      <c r="G34" s="79"/>
      <c r="H34" s="83"/>
      <c r="I34" s="66">
        <f t="shared" si="1"/>
        <v>45504</v>
      </c>
      <c r="J34" s="67" t="str">
        <f>IFERROR(VLOOKUP(I34,Start!$A$4:$C$18,2,0),"")</f>
        <v/>
      </c>
      <c r="K34" s="67" t="str">
        <f>IFERROR(VLOOKUP(I34,Start!$E$5:$G$6,2,0),"")</f>
        <v/>
      </c>
      <c r="L34" t="str">
        <f>IFERROR(VLOOKUP(I34,Start!$A$21:$C$25,2,0),"")</f>
        <v/>
      </c>
    </row>
    <row r="35" spans="1:12" ht="15" thickTop="1" x14ac:dyDescent="0.35">
      <c r="C35" s="60"/>
      <c r="D35" s="10"/>
      <c r="E35" s="10"/>
      <c r="F35" s="10"/>
      <c r="G35" s="10"/>
      <c r="H35" s="10"/>
    </row>
    <row r="36" spans="1:12" x14ac:dyDescent="0.35">
      <c r="C36" s="60"/>
    </row>
    <row r="72" spans="1:1" x14ac:dyDescent="0.35">
      <c r="A72" s="14"/>
    </row>
    <row r="73" spans="1:1" x14ac:dyDescent="0.35">
      <c r="A73" s="14"/>
    </row>
    <row r="74" spans="1:1" x14ac:dyDescent="0.35">
      <c r="A74" s="14"/>
    </row>
    <row r="75" spans="1:1" x14ac:dyDescent="0.35">
      <c r="A75" s="14"/>
    </row>
    <row r="76" spans="1:1" x14ac:dyDescent="0.35">
      <c r="A76" s="14"/>
    </row>
  </sheetData>
  <sheetProtection selectLockedCells="1"/>
  <conditionalFormatting sqref="D4:H4">
    <cfRule type="expression" dxfId="167" priority="3">
      <formula>WEEKDAY($B4,2)&gt;5</formula>
    </cfRule>
  </conditionalFormatting>
  <conditionalFormatting sqref="D5:H34">
    <cfRule type="expression" dxfId="165" priority="14">
      <formula>WEEKDAY($B5,2)&gt;5</formula>
    </cfRule>
  </conditionalFormatting>
  <conditionalFormatting sqref="A5:A34">
    <cfRule type="expression" dxfId="163" priority="13">
      <formula>WEEKDAY($B5,2)&gt;5</formula>
    </cfRule>
  </conditionalFormatting>
  <conditionalFormatting sqref="B5:C34">
    <cfRule type="expression" dxfId="161" priority="12">
      <formula>WEEKDAY($B5,2)&gt;5</formula>
    </cfRule>
  </conditionalFormatting>
  <conditionalFormatting sqref="C4:H4">
    <cfRule type="expression" dxfId="159" priority="11">
      <formula>WEEKDAY($B4,2)&gt;5</formula>
    </cfRule>
  </conditionalFormatting>
  <conditionalFormatting sqref="A4">
    <cfRule type="expression" dxfId="157" priority="10">
      <formula>WEEKDAY($B4,2)&gt;5</formula>
    </cfRule>
  </conditionalFormatting>
  <conditionalFormatting sqref="B4">
    <cfRule type="expression" dxfId="155" priority="9">
      <formula>WEEKDAY($B4,2)&gt;5</formula>
    </cfRule>
  </conditionalFormatting>
  <conditionalFormatting sqref="D4:H34">
    <cfRule type="cellIs" dxfId="153" priority="4" operator="equal">
      <formula>"g"</formula>
    </cfRule>
    <cfRule type="cellIs" dxfId="152" priority="6" operator="equal">
      <formula>"m"</formula>
    </cfRule>
    <cfRule type="cellIs" dxfId="151" priority="7" operator="equal">
      <formula>"U"</formula>
    </cfRule>
  </conditionalFormatting>
  <conditionalFormatting sqref="E1:E2">
    <cfRule type="cellIs" dxfId="147" priority="5" operator="equal">
      <formula>0</formula>
    </cfRule>
  </conditionalFormatting>
  <conditionalFormatting sqref="A4">
    <cfRule type="expression" dxfId="143" priority="2">
      <formula>WEEKDAY($B4,2)&gt;5</formula>
    </cfRule>
  </conditionalFormatting>
  <conditionalFormatting sqref="B4:C4">
    <cfRule type="expression" dxfId="141" priority="1">
      <formula>WEEKDAY($B4,2)&gt;5</formula>
    </cfRule>
  </conditionalFormatting>
  <pageMargins left="0.11811023622047245" right="0.11811023622047245" top="0.74803149606299213" bottom="0.74803149606299213" header="0.31496062992125984" footer="0.31496062992125984"/>
  <pageSetup paperSize="9" scale="95" orientation="landscape" r:id="rId1"/>
  <headerFooter>
    <oddHeader>&amp;L&amp;"Calibri"&amp;10&amp;K000000Confidential&amp;1#_x000D_&amp;"Calibri"&amp;11&amp;K000000&amp;D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335499AE-62DD-4016-93D3-15CC1AA89C88}">
            <xm:f>NOT(ISERROR(VLOOKUP($A4,Start!$C$4:$C$18,1,FALSE)))</xm:f>
            <x14:dxf>
              <fill>
                <patternFill>
                  <bgColor rgb="FFFF0000"/>
                </patternFill>
              </fill>
            </x14:dxf>
          </x14:cfRule>
          <xm:sqref>A4:H34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workbookViewId="0">
      <pane xSplit="3" ySplit="3" topLeftCell="D4" activePane="bottomRight" state="frozen"/>
      <selection pane="topRight" activeCell="C19" sqref="C19"/>
      <selection pane="bottomLeft" activeCell="C19" sqref="C19"/>
      <selection pane="bottomRight" sqref="A1:XFD1048576"/>
    </sheetView>
  </sheetViews>
  <sheetFormatPr baseColWidth="10" defaultColWidth="11.453125" defaultRowHeight="14.5" x14ac:dyDescent="0.35"/>
  <cols>
    <col min="1" max="1" width="10.7265625" bestFit="1" customWidth="1"/>
    <col min="2" max="2" width="4" customWidth="1"/>
    <col min="3" max="3" width="4.26953125" style="63" customWidth="1"/>
    <col min="4" max="7" width="8.6328125" customWidth="1"/>
    <col min="8" max="8" width="6.6328125" customWidth="1"/>
    <col min="9" max="9" width="5.81640625" hidden="1" customWidth="1"/>
    <col min="10" max="10" width="18" customWidth="1"/>
    <col min="11" max="11" width="14.26953125" bestFit="1" customWidth="1"/>
    <col min="12" max="12" width="19.6328125" bestFit="1" customWidth="1"/>
    <col min="13" max="14" width="12.90625" customWidth="1"/>
    <col min="15" max="16" width="19.6328125" bestFit="1" customWidth="1"/>
    <col min="17" max="17" width="4" customWidth="1"/>
    <col min="18" max="18" width="19.6328125" bestFit="1" customWidth="1"/>
    <col min="19" max="19" width="7.36328125" customWidth="1"/>
    <col min="20" max="20" width="7.453125" customWidth="1"/>
    <col min="21" max="21" width="10.54296875" customWidth="1"/>
    <col min="22" max="22" width="9.453125" customWidth="1"/>
    <col min="23" max="23" width="11.54296875" hidden="1" customWidth="1"/>
    <col min="24" max="24" width="11.54296875" customWidth="1"/>
    <col min="25" max="25" width="2.1796875" hidden="1" customWidth="1"/>
    <col min="26" max="26" width="14.26953125" hidden="1" customWidth="1"/>
    <col min="27" max="27" width="3" hidden="1" customWidth="1"/>
  </cols>
  <sheetData>
    <row r="1" spans="1:19" ht="26" x14ac:dyDescent="0.6">
      <c r="A1" s="17" t="s">
        <v>0</v>
      </c>
      <c r="E1" s="94" t="s">
        <v>31</v>
      </c>
      <c r="J1" s="17"/>
      <c r="K1" t="s">
        <v>50</v>
      </c>
      <c r="L1" t="s">
        <v>55</v>
      </c>
      <c r="M1" s="74"/>
      <c r="Q1" t="s">
        <v>50</v>
      </c>
      <c r="R1" t="s">
        <v>55</v>
      </c>
      <c r="S1" s="74"/>
    </row>
    <row r="2" spans="1:19" s="47" customFormat="1" ht="22.4" customHeight="1" thickBot="1" x14ac:dyDescent="0.65">
      <c r="A2" s="64">
        <f>Start!C1</f>
        <v>2024</v>
      </c>
      <c r="B2" s="18">
        <f>A2</f>
        <v>2024</v>
      </c>
      <c r="C2" s="69"/>
      <c r="D2" s="9"/>
      <c r="E2" s="68" t="str">
        <f>IF(F2&lt;&gt;"",Start!E6,"")</f>
        <v/>
      </c>
      <c r="F2"/>
      <c r="H2"/>
      <c r="I2"/>
      <c r="J2" s="17"/>
      <c r="K2" t="s">
        <v>51</v>
      </c>
      <c r="L2" t="s">
        <v>52</v>
      </c>
      <c r="M2" s="75"/>
      <c r="Q2" t="s">
        <v>51</v>
      </c>
      <c r="R2" t="s">
        <v>52</v>
      </c>
      <c r="S2" s="75"/>
    </row>
    <row r="3" spans="1:19" s="24" customFormat="1" ht="15.5" customHeight="1" thickTop="1" x14ac:dyDescent="0.35">
      <c r="A3" s="22" t="s">
        <v>21</v>
      </c>
      <c r="B3" s="23" t="s">
        <v>22</v>
      </c>
      <c r="C3" s="70" t="s">
        <v>23</v>
      </c>
      <c r="D3" s="21" t="str">
        <f>Start!$B21</f>
        <v>Ivanov</v>
      </c>
      <c r="E3" s="21" t="str">
        <f>Start!$B22</f>
        <v>Jahnke</v>
      </c>
      <c r="F3" s="21" t="str">
        <f>Start!$B23</f>
        <v>Krausse</v>
      </c>
      <c r="G3" s="21" t="str">
        <f>Start!$B24</f>
        <v>Schmidt</v>
      </c>
      <c r="H3" s="80" t="str">
        <f>Start!$B25</f>
        <v>Thurau</v>
      </c>
      <c r="K3" t="s">
        <v>53</v>
      </c>
      <c r="L3" t="s">
        <v>54</v>
      </c>
      <c r="M3" s="76"/>
      <c r="Q3" t="s">
        <v>53</v>
      </c>
      <c r="R3" t="s">
        <v>54</v>
      </c>
      <c r="S3" s="76"/>
    </row>
    <row r="4" spans="1:19" ht="19.899999999999999" customHeight="1" x14ac:dyDescent="0.35">
      <c r="A4" s="12">
        <f>DATE(B2,8,1)</f>
        <v>45505</v>
      </c>
      <c r="B4" s="15">
        <f t="shared" ref="B4:B34" si="0">A4</f>
        <v>45505</v>
      </c>
      <c r="C4" s="71">
        <f>WEEKNUM(A4,21)</f>
        <v>31</v>
      </c>
      <c r="D4" s="77"/>
      <c r="E4" s="77"/>
      <c r="F4" s="77"/>
      <c r="G4" s="77"/>
      <c r="H4" s="81"/>
      <c r="I4" s="66">
        <f t="shared" ref="I4:I34" si="1">A4</f>
        <v>45505</v>
      </c>
      <c r="J4" s="67" t="str">
        <f>IFERROR(VLOOKUP(I4,Start!$A$4:$C$18,2,0),"")</f>
        <v/>
      </c>
      <c r="K4" s="67" t="str">
        <f>IFERROR(VLOOKUP(I4,Start!$E$5:$G$6,2,0),"")</f>
        <v/>
      </c>
      <c r="L4" t="str">
        <f>IFERROR(VLOOKUP(I4,Start!$A$21:$C$25,2,0),"")</f>
        <v/>
      </c>
    </row>
    <row r="5" spans="1:19" ht="19.899999999999999" customHeight="1" x14ac:dyDescent="0.35">
      <c r="A5" s="12">
        <f>IFERROR(IF(MONTH(A4+1)=MONTH(A$4),A4+1,""),"")</f>
        <v>45506</v>
      </c>
      <c r="B5" s="15">
        <f t="shared" si="0"/>
        <v>45506</v>
      </c>
      <c r="C5" s="71">
        <f t="shared" ref="C5:C34" si="2">WEEKNUM(A5,21)</f>
        <v>31</v>
      </c>
      <c r="D5" s="77"/>
      <c r="E5" s="77"/>
      <c r="F5" s="77"/>
      <c r="G5" s="77"/>
      <c r="H5" s="81"/>
      <c r="I5" s="66">
        <f t="shared" si="1"/>
        <v>45506</v>
      </c>
      <c r="J5" s="67" t="str">
        <f>IFERROR(VLOOKUP(I5,Start!$A$4:$C$18,2,0),"")</f>
        <v/>
      </c>
      <c r="K5" s="67" t="str">
        <f>IFERROR(VLOOKUP(I5,Start!$E$5:$G$6,2,0),"")</f>
        <v/>
      </c>
      <c r="L5" t="str">
        <f>IFERROR(VLOOKUP(I5,Start!$A$21:$C$25,2,0),"")</f>
        <v/>
      </c>
    </row>
    <row r="6" spans="1:19" ht="18.75" customHeight="1" x14ac:dyDescent="0.35">
      <c r="A6" s="12">
        <f t="shared" ref="A6:A34" si="3">IFERROR(IF(MONTH(A5+1)=MONTH(A$4),A5+1,""),"")</f>
        <v>45507</v>
      </c>
      <c r="B6" s="15">
        <f t="shared" si="0"/>
        <v>45507</v>
      </c>
      <c r="C6" s="71">
        <f t="shared" si="2"/>
        <v>31</v>
      </c>
      <c r="D6" s="78"/>
      <c r="E6" s="78"/>
      <c r="F6" s="78"/>
      <c r="G6" s="78"/>
      <c r="H6" s="82"/>
      <c r="I6" s="66">
        <f t="shared" si="1"/>
        <v>45507</v>
      </c>
      <c r="J6" s="67" t="str">
        <f>IFERROR(VLOOKUP(I6,Start!$A$4:$C$18,2,0),"")</f>
        <v/>
      </c>
      <c r="K6" s="67" t="str">
        <f>IFERROR(VLOOKUP(I6,Start!$E$5:$G$6,2,0),"")</f>
        <v/>
      </c>
      <c r="L6" t="str">
        <f>IFERROR(VLOOKUP(I6,Start!$A$21:$C$25,2,0),"")</f>
        <v/>
      </c>
    </row>
    <row r="7" spans="1:19" ht="18.75" customHeight="1" x14ac:dyDescent="0.35">
      <c r="A7" s="12">
        <f t="shared" si="3"/>
        <v>45508</v>
      </c>
      <c r="B7" s="15">
        <f t="shared" si="0"/>
        <v>45508</v>
      </c>
      <c r="C7" s="71">
        <f t="shared" si="2"/>
        <v>31</v>
      </c>
      <c r="D7" s="77"/>
      <c r="E7" s="77"/>
      <c r="F7" s="77"/>
      <c r="G7" s="77"/>
      <c r="H7" s="81"/>
      <c r="I7" s="66">
        <f t="shared" si="1"/>
        <v>45508</v>
      </c>
      <c r="J7" s="67" t="str">
        <f>IFERROR(VLOOKUP(I7,Start!$A$4:$C$18,2,0),"")</f>
        <v/>
      </c>
      <c r="K7" s="67" t="str">
        <f>IFERROR(VLOOKUP(I7,Start!$E$5:$G$6,2,0),"")</f>
        <v/>
      </c>
      <c r="L7" t="str">
        <f>IFERROR(VLOOKUP(I7,Start!$A$21:$C$25,2,0),"")</f>
        <v/>
      </c>
    </row>
    <row r="8" spans="1:19" ht="18.75" customHeight="1" x14ac:dyDescent="0.35">
      <c r="A8" s="12">
        <f t="shared" si="3"/>
        <v>45509</v>
      </c>
      <c r="B8" s="15">
        <f t="shared" si="0"/>
        <v>45509</v>
      </c>
      <c r="C8" s="71">
        <f t="shared" si="2"/>
        <v>32</v>
      </c>
      <c r="D8" s="78"/>
      <c r="E8" s="78"/>
      <c r="F8" s="78"/>
      <c r="G8" s="78"/>
      <c r="H8" s="82"/>
      <c r="I8" s="66">
        <f t="shared" si="1"/>
        <v>45509</v>
      </c>
      <c r="J8" s="67" t="str">
        <f>IFERROR(VLOOKUP(I8,Start!$A$4:$C$18,2,0),"")</f>
        <v/>
      </c>
      <c r="K8" s="67" t="str">
        <f>IFERROR(VLOOKUP(I8,Start!$E$5:$G$6,2,0),"")</f>
        <v/>
      </c>
      <c r="L8" t="str">
        <f>IFERROR(VLOOKUP(I8,Start!$A$21:$C$25,2,0),"")</f>
        <v/>
      </c>
    </row>
    <row r="9" spans="1:19" ht="18.75" customHeight="1" x14ac:dyDescent="0.35">
      <c r="A9" s="12">
        <f t="shared" si="3"/>
        <v>45510</v>
      </c>
      <c r="B9" s="15">
        <f t="shared" si="0"/>
        <v>45510</v>
      </c>
      <c r="C9" s="71">
        <f t="shared" si="2"/>
        <v>32</v>
      </c>
      <c r="D9" s="77"/>
      <c r="E9" s="77"/>
      <c r="F9" s="77"/>
      <c r="G9" s="77"/>
      <c r="H9" s="81"/>
      <c r="I9" s="66">
        <f t="shared" si="1"/>
        <v>45510</v>
      </c>
      <c r="J9" s="67" t="str">
        <f>IFERROR(VLOOKUP(I9,Start!$A$4:$C$18,2,0),"")</f>
        <v/>
      </c>
      <c r="K9" s="67" t="str">
        <f>IFERROR(VLOOKUP(I9,Start!$E$5:$G$6,2,0),"")</f>
        <v/>
      </c>
      <c r="L9" t="str">
        <f>IFERROR(VLOOKUP(I9,Start!$A$21:$C$25,2,0),"")</f>
        <v/>
      </c>
    </row>
    <row r="10" spans="1:19" ht="18.75" customHeight="1" x14ac:dyDescent="0.35">
      <c r="A10" s="12">
        <f t="shared" si="3"/>
        <v>45511</v>
      </c>
      <c r="B10" s="15">
        <f t="shared" si="0"/>
        <v>45511</v>
      </c>
      <c r="C10" s="71">
        <f t="shared" si="2"/>
        <v>32</v>
      </c>
      <c r="D10" s="78"/>
      <c r="E10" s="78"/>
      <c r="F10" s="78"/>
      <c r="G10" s="78"/>
      <c r="H10" s="82"/>
      <c r="I10" s="66">
        <f t="shared" si="1"/>
        <v>45511</v>
      </c>
      <c r="J10" s="67" t="str">
        <f>IFERROR(VLOOKUP(I10,Start!$A$4:$C$18,2,0),"")</f>
        <v/>
      </c>
      <c r="K10" s="67" t="str">
        <f>IFERROR(VLOOKUP(I10,Start!$E$5:$G$6,2,0),"")</f>
        <v/>
      </c>
      <c r="L10" t="str">
        <f>IFERROR(VLOOKUP(I10,Start!$A$21:$C$25,2,0),"")</f>
        <v/>
      </c>
    </row>
    <row r="11" spans="1:19" ht="18.75" customHeight="1" x14ac:dyDescent="0.35">
      <c r="A11" s="12">
        <f t="shared" si="3"/>
        <v>45512</v>
      </c>
      <c r="B11" s="15">
        <f t="shared" si="0"/>
        <v>45512</v>
      </c>
      <c r="C11" s="71">
        <f t="shared" si="2"/>
        <v>32</v>
      </c>
      <c r="D11" s="77"/>
      <c r="E11" s="77"/>
      <c r="F11" s="77"/>
      <c r="G11" s="77"/>
      <c r="H11" s="81"/>
      <c r="I11" s="66">
        <f t="shared" si="1"/>
        <v>45512</v>
      </c>
      <c r="J11" s="67" t="str">
        <f>IFERROR(VLOOKUP(I11,Start!$A$4:$C$18,2,0),"")</f>
        <v/>
      </c>
      <c r="K11" s="67" t="str">
        <f>IFERROR(VLOOKUP(I11,Start!$E$5:$G$6,2,0),"")</f>
        <v/>
      </c>
      <c r="L11" t="str">
        <f>IFERROR(VLOOKUP(I11,Start!$A$21:$C$25,2,0),"")</f>
        <v/>
      </c>
    </row>
    <row r="12" spans="1:19" ht="18.75" customHeight="1" x14ac:dyDescent="0.35">
      <c r="A12" s="12">
        <f t="shared" si="3"/>
        <v>45513</v>
      </c>
      <c r="B12" s="15">
        <f t="shared" si="0"/>
        <v>45513</v>
      </c>
      <c r="C12" s="71">
        <f t="shared" si="2"/>
        <v>32</v>
      </c>
      <c r="D12" s="78"/>
      <c r="E12" s="78"/>
      <c r="F12" s="78"/>
      <c r="G12" s="78"/>
      <c r="H12" s="82"/>
      <c r="I12" s="66">
        <f t="shared" si="1"/>
        <v>45513</v>
      </c>
      <c r="J12" s="67" t="str">
        <f>IFERROR(VLOOKUP(I12,Start!$A$4:$C$18,2,0),"")</f>
        <v/>
      </c>
      <c r="K12" s="67" t="str">
        <f>IFERROR(VLOOKUP(I12,Start!$E$5:$G$6,2,0),"")</f>
        <v/>
      </c>
      <c r="L12" t="str">
        <f>IFERROR(VLOOKUP(I12,Start!$A$21:$C$25,2,0),"")</f>
        <v/>
      </c>
    </row>
    <row r="13" spans="1:19" ht="18.75" customHeight="1" x14ac:dyDescent="0.35">
      <c r="A13" s="12">
        <f t="shared" si="3"/>
        <v>45514</v>
      </c>
      <c r="B13" s="15">
        <f t="shared" si="0"/>
        <v>45514</v>
      </c>
      <c r="C13" s="71">
        <f t="shared" si="2"/>
        <v>32</v>
      </c>
      <c r="D13" s="77"/>
      <c r="E13" s="77"/>
      <c r="F13" s="77"/>
      <c r="G13" s="77"/>
      <c r="H13" s="81"/>
      <c r="I13" s="66">
        <f t="shared" si="1"/>
        <v>45514</v>
      </c>
      <c r="J13" s="67" t="str">
        <f>IFERROR(VLOOKUP(I13,Start!$A$4:$C$18,2,0),"")</f>
        <v/>
      </c>
      <c r="K13" s="67" t="str">
        <f>IFERROR(VLOOKUP(I13,Start!$E$5:$G$6,2,0),"")</f>
        <v/>
      </c>
      <c r="L13" t="str">
        <f>IFERROR(VLOOKUP(I13,Start!$A$21:$C$25,2,0),"")</f>
        <v/>
      </c>
    </row>
    <row r="14" spans="1:19" ht="18.75" customHeight="1" x14ac:dyDescent="0.35">
      <c r="A14" s="12">
        <f t="shared" si="3"/>
        <v>45515</v>
      </c>
      <c r="B14" s="15">
        <f t="shared" si="0"/>
        <v>45515</v>
      </c>
      <c r="C14" s="71">
        <f t="shared" si="2"/>
        <v>32</v>
      </c>
      <c r="D14" s="78"/>
      <c r="E14" s="78"/>
      <c r="F14" s="78"/>
      <c r="G14" s="78"/>
      <c r="H14" s="82"/>
      <c r="I14" s="66">
        <f t="shared" si="1"/>
        <v>45515</v>
      </c>
      <c r="J14" s="67" t="str">
        <f>IFERROR(VLOOKUP(I14,Start!$A$4:$C$18,2,0),"")</f>
        <v/>
      </c>
      <c r="K14" s="67" t="str">
        <f>IFERROR(VLOOKUP(I14,Start!$E$5:$G$6,2,0),"")</f>
        <v/>
      </c>
      <c r="L14" t="str">
        <f>IFERROR(VLOOKUP(I14,Start!$A$21:$C$25,2,0),"")</f>
        <v/>
      </c>
    </row>
    <row r="15" spans="1:19" ht="18.75" customHeight="1" x14ac:dyDescent="0.35">
      <c r="A15" s="12">
        <f t="shared" si="3"/>
        <v>45516</v>
      </c>
      <c r="B15" s="15">
        <f t="shared" si="0"/>
        <v>45516</v>
      </c>
      <c r="C15" s="71">
        <f t="shared" si="2"/>
        <v>33</v>
      </c>
      <c r="D15" s="77"/>
      <c r="E15" s="77"/>
      <c r="F15" s="77"/>
      <c r="G15" s="77"/>
      <c r="H15" s="81"/>
      <c r="I15" s="66">
        <f t="shared" si="1"/>
        <v>45516</v>
      </c>
      <c r="J15" s="67" t="str">
        <f>IFERROR(VLOOKUP(I15,Start!$A$4:$C$18,2,0),"")</f>
        <v/>
      </c>
      <c r="K15" s="67" t="str">
        <f>IFERROR(VLOOKUP(I15,Start!$E$5:$G$6,2,0),"")</f>
        <v/>
      </c>
      <c r="L15" t="str">
        <f>IFERROR(VLOOKUP(I15,Start!$A$21:$C$25,2,0),"")</f>
        <v/>
      </c>
    </row>
    <row r="16" spans="1:19" ht="18.75" customHeight="1" x14ac:dyDescent="0.35">
      <c r="A16" s="12">
        <f t="shared" si="3"/>
        <v>45517</v>
      </c>
      <c r="B16" s="15">
        <f t="shared" si="0"/>
        <v>45517</v>
      </c>
      <c r="C16" s="71">
        <f t="shared" si="2"/>
        <v>33</v>
      </c>
      <c r="D16" s="78"/>
      <c r="E16" s="78"/>
      <c r="F16" s="78"/>
      <c r="G16" s="78"/>
      <c r="H16" s="82"/>
      <c r="I16" s="66">
        <f t="shared" si="1"/>
        <v>45517</v>
      </c>
      <c r="J16" s="67" t="str">
        <f>IFERROR(VLOOKUP(I16,Start!$A$4:$C$18,2,0),"")</f>
        <v/>
      </c>
      <c r="K16" s="67" t="str">
        <f>IFERROR(VLOOKUP(I16,Start!$E$5:$G$6,2,0),"")</f>
        <v/>
      </c>
      <c r="L16" t="str">
        <f>IFERROR(VLOOKUP(I16,Start!$A$21:$C$25,2,0),"")</f>
        <v/>
      </c>
    </row>
    <row r="17" spans="1:12" ht="18.75" customHeight="1" x14ac:dyDescent="0.35">
      <c r="A17" s="12">
        <f t="shared" si="3"/>
        <v>45518</v>
      </c>
      <c r="B17" s="15">
        <f t="shared" si="0"/>
        <v>45518</v>
      </c>
      <c r="C17" s="71">
        <f t="shared" si="2"/>
        <v>33</v>
      </c>
      <c r="D17" s="77"/>
      <c r="E17" s="77"/>
      <c r="F17" s="77"/>
      <c r="G17" s="77"/>
      <c r="H17" s="81"/>
      <c r="I17" s="66">
        <f t="shared" si="1"/>
        <v>45518</v>
      </c>
      <c r="J17" s="67" t="str">
        <f>IFERROR(VLOOKUP(I17,Start!$A$4:$C$18,2,0),"")</f>
        <v/>
      </c>
      <c r="K17" s="67" t="str">
        <f>IFERROR(VLOOKUP(I17,Start!$E$5:$G$6,2,0),"")</f>
        <v/>
      </c>
      <c r="L17" t="str">
        <f>IFERROR(VLOOKUP(I17,Start!$A$21:$C$25,2,0),"")</f>
        <v/>
      </c>
    </row>
    <row r="18" spans="1:12" ht="18.75" customHeight="1" x14ac:dyDescent="0.35">
      <c r="A18" s="12">
        <f t="shared" si="3"/>
        <v>45519</v>
      </c>
      <c r="B18" s="15">
        <f t="shared" si="0"/>
        <v>45519</v>
      </c>
      <c r="C18" s="71">
        <f t="shared" si="2"/>
        <v>33</v>
      </c>
      <c r="D18" s="78"/>
      <c r="E18" s="78"/>
      <c r="F18" s="78"/>
      <c r="G18" s="78"/>
      <c r="H18" s="82"/>
      <c r="I18" s="66">
        <f t="shared" si="1"/>
        <v>45519</v>
      </c>
      <c r="J18" s="67" t="str">
        <f>IFERROR(VLOOKUP(I18,Start!$A$4:$C$18,2,0),"")</f>
        <v/>
      </c>
      <c r="K18" s="67" t="str">
        <f>IFERROR(VLOOKUP(I18,Start!$E$5:$G$6,2,0),"")</f>
        <v/>
      </c>
      <c r="L18" t="str">
        <f>IFERROR(VLOOKUP(I18,Start!$A$21:$C$25,2,0),"")</f>
        <v/>
      </c>
    </row>
    <row r="19" spans="1:12" ht="18.75" customHeight="1" x14ac:dyDescent="0.35">
      <c r="A19" s="12">
        <f t="shared" si="3"/>
        <v>45520</v>
      </c>
      <c r="B19" s="15">
        <f t="shared" si="0"/>
        <v>45520</v>
      </c>
      <c r="C19" s="71">
        <f t="shared" si="2"/>
        <v>33</v>
      </c>
      <c r="D19" s="77"/>
      <c r="E19" s="77"/>
      <c r="F19" s="77"/>
      <c r="G19" s="77"/>
      <c r="H19" s="81"/>
      <c r="I19" s="66">
        <f t="shared" si="1"/>
        <v>45520</v>
      </c>
      <c r="J19" s="67" t="str">
        <f>IFERROR(VLOOKUP(I19,Start!$A$4:$C$18,2,0),"")</f>
        <v/>
      </c>
      <c r="K19" s="67" t="str">
        <f>IFERROR(VLOOKUP(I19,Start!$E$5:$G$6,2,0),"")</f>
        <v/>
      </c>
      <c r="L19" t="str">
        <f>IFERROR(VLOOKUP(I19,Start!$A$21:$C$25,2,0),"")</f>
        <v/>
      </c>
    </row>
    <row r="20" spans="1:12" ht="18.75" customHeight="1" x14ac:dyDescent="0.35">
      <c r="A20" s="12">
        <f t="shared" si="3"/>
        <v>45521</v>
      </c>
      <c r="B20" s="15">
        <f t="shared" si="0"/>
        <v>45521</v>
      </c>
      <c r="C20" s="71">
        <f t="shared" si="2"/>
        <v>33</v>
      </c>
      <c r="D20" s="78"/>
      <c r="E20" s="78"/>
      <c r="F20" s="78"/>
      <c r="G20" s="78"/>
      <c r="H20" s="82"/>
      <c r="I20" s="66">
        <f t="shared" si="1"/>
        <v>45521</v>
      </c>
      <c r="J20" s="67" t="str">
        <f>IFERROR(VLOOKUP(I20,Start!$A$4:$C$18,2,0),"")</f>
        <v/>
      </c>
      <c r="K20" s="67" t="str">
        <f>IFERROR(VLOOKUP(I20,Start!$E$5:$G$6,2,0),"")</f>
        <v/>
      </c>
      <c r="L20" t="str">
        <f>IFERROR(VLOOKUP(I20,Start!$A$21:$C$25,2,0),"")</f>
        <v/>
      </c>
    </row>
    <row r="21" spans="1:12" ht="18.75" customHeight="1" x14ac:dyDescent="0.35">
      <c r="A21" s="12">
        <f t="shared" si="3"/>
        <v>45522</v>
      </c>
      <c r="B21" s="15">
        <f t="shared" si="0"/>
        <v>45522</v>
      </c>
      <c r="C21" s="71">
        <f t="shared" si="2"/>
        <v>33</v>
      </c>
      <c r="D21" s="77"/>
      <c r="E21" s="77"/>
      <c r="F21" s="77"/>
      <c r="G21" s="77"/>
      <c r="H21" s="81"/>
      <c r="I21" s="66">
        <f t="shared" si="1"/>
        <v>45522</v>
      </c>
      <c r="J21" s="67" t="str">
        <f>IFERROR(VLOOKUP(I21,Start!$A$4:$C$18,2,0),"")</f>
        <v/>
      </c>
      <c r="K21" s="67" t="str">
        <f>IFERROR(VLOOKUP(I21,Start!$E$5:$G$6,2,0),"")</f>
        <v/>
      </c>
      <c r="L21" t="str">
        <f>IFERROR(VLOOKUP(I21,Start!$A$21:$C$25,2,0),"")</f>
        <v/>
      </c>
    </row>
    <row r="22" spans="1:12" ht="18.75" customHeight="1" x14ac:dyDescent="0.35">
      <c r="A22" s="12">
        <f t="shared" si="3"/>
        <v>45523</v>
      </c>
      <c r="B22" s="15">
        <f t="shared" si="0"/>
        <v>45523</v>
      </c>
      <c r="C22" s="71">
        <f t="shared" si="2"/>
        <v>34</v>
      </c>
      <c r="D22" s="78"/>
      <c r="E22" s="78"/>
      <c r="F22" s="78"/>
      <c r="G22" s="78"/>
      <c r="H22" s="82"/>
      <c r="I22" s="66">
        <f t="shared" si="1"/>
        <v>45523</v>
      </c>
      <c r="J22" s="67" t="str">
        <f>IFERROR(VLOOKUP(I22,Start!$A$4:$C$18,2,0),"")</f>
        <v/>
      </c>
      <c r="K22" s="67" t="str">
        <f>IFERROR(VLOOKUP(I22,Start!$E$5:$G$6,2,0),"")</f>
        <v/>
      </c>
      <c r="L22" t="str">
        <f>IFERROR(VLOOKUP(I22,Start!$A$21:$C$25,2,0),"")</f>
        <v/>
      </c>
    </row>
    <row r="23" spans="1:12" ht="18.75" customHeight="1" x14ac:dyDescent="0.35">
      <c r="A23" s="12">
        <f t="shared" si="3"/>
        <v>45524</v>
      </c>
      <c r="B23" s="15">
        <f t="shared" si="0"/>
        <v>45524</v>
      </c>
      <c r="C23" s="71">
        <f t="shared" si="2"/>
        <v>34</v>
      </c>
      <c r="D23" s="77"/>
      <c r="E23" s="77"/>
      <c r="F23" s="77"/>
      <c r="G23" s="77"/>
      <c r="H23" s="81"/>
      <c r="I23" s="66">
        <f t="shared" si="1"/>
        <v>45524</v>
      </c>
      <c r="J23" s="67" t="str">
        <f>IFERROR(VLOOKUP(I23,Start!$A$4:$C$18,2,0),"")</f>
        <v/>
      </c>
      <c r="K23" s="67" t="str">
        <f>IFERROR(VLOOKUP(I23,Start!$E$5:$G$6,2,0),"")</f>
        <v/>
      </c>
      <c r="L23" t="str">
        <f>IFERROR(VLOOKUP(I23,Start!$A$21:$C$25,2,0),"")</f>
        <v/>
      </c>
    </row>
    <row r="24" spans="1:12" ht="18.75" customHeight="1" x14ac:dyDescent="0.35">
      <c r="A24" s="12">
        <f t="shared" si="3"/>
        <v>45525</v>
      </c>
      <c r="B24" s="15">
        <f t="shared" si="0"/>
        <v>45525</v>
      </c>
      <c r="C24" s="71">
        <f t="shared" si="2"/>
        <v>34</v>
      </c>
      <c r="D24" s="78"/>
      <c r="E24" s="78"/>
      <c r="F24" s="78"/>
      <c r="G24" s="78"/>
      <c r="H24" s="82"/>
      <c r="I24" s="66">
        <f t="shared" si="1"/>
        <v>45525</v>
      </c>
      <c r="J24" s="67" t="str">
        <f>IFERROR(VLOOKUP(I24,Start!$A$4:$C$18,2,0),"")</f>
        <v/>
      </c>
      <c r="K24" s="67" t="str">
        <f>IFERROR(VLOOKUP(I24,Start!$E$5:$G$6,2,0),"")</f>
        <v/>
      </c>
      <c r="L24" t="str">
        <f>IFERROR(VLOOKUP(I24,Start!$A$21:$C$25,2,0),"")</f>
        <v/>
      </c>
    </row>
    <row r="25" spans="1:12" ht="18.75" customHeight="1" x14ac:dyDescent="0.35">
      <c r="A25" s="12">
        <f t="shared" si="3"/>
        <v>45526</v>
      </c>
      <c r="B25" s="15">
        <f t="shared" si="0"/>
        <v>45526</v>
      </c>
      <c r="C25" s="71">
        <f t="shared" si="2"/>
        <v>34</v>
      </c>
      <c r="D25" s="77"/>
      <c r="E25" s="77"/>
      <c r="F25" s="77"/>
      <c r="G25" s="77"/>
      <c r="H25" s="81"/>
      <c r="I25" s="66">
        <f t="shared" si="1"/>
        <v>45526</v>
      </c>
      <c r="J25" s="67" t="str">
        <f>IFERROR(VLOOKUP(I25,Start!$A$4:$C$18,2,0),"")</f>
        <v/>
      </c>
      <c r="K25" s="67" t="str">
        <f>IFERROR(VLOOKUP(I25,Start!$E$5:$G$6,2,0),"")</f>
        <v/>
      </c>
      <c r="L25" t="str">
        <f>IFERROR(VLOOKUP(I25,Start!$A$21:$C$25,2,0),"")</f>
        <v/>
      </c>
    </row>
    <row r="26" spans="1:12" ht="18.75" customHeight="1" x14ac:dyDescent="0.35">
      <c r="A26" s="12">
        <f t="shared" si="3"/>
        <v>45527</v>
      </c>
      <c r="B26" s="15">
        <f t="shared" si="0"/>
        <v>45527</v>
      </c>
      <c r="C26" s="71">
        <f t="shared" si="2"/>
        <v>34</v>
      </c>
      <c r="D26" s="78"/>
      <c r="E26" s="78"/>
      <c r="F26" s="78"/>
      <c r="G26" s="78"/>
      <c r="H26" s="82"/>
      <c r="I26" s="66">
        <f t="shared" si="1"/>
        <v>45527</v>
      </c>
      <c r="J26" s="67" t="str">
        <f>IFERROR(VLOOKUP(I26,Start!$A$4:$C$18,2,0),"")</f>
        <v/>
      </c>
      <c r="K26" s="67" t="str">
        <f>IFERROR(VLOOKUP(I26,Start!$E$5:$G$6,2,0),"")</f>
        <v/>
      </c>
      <c r="L26" t="str">
        <f>IFERROR(VLOOKUP(I26,Start!$A$21:$C$25,2,0),"")</f>
        <v/>
      </c>
    </row>
    <row r="27" spans="1:12" ht="18.75" customHeight="1" x14ac:dyDescent="0.35">
      <c r="A27" s="12">
        <f t="shared" si="3"/>
        <v>45528</v>
      </c>
      <c r="B27" s="15">
        <f t="shared" si="0"/>
        <v>45528</v>
      </c>
      <c r="C27" s="71">
        <f t="shared" si="2"/>
        <v>34</v>
      </c>
      <c r="D27" s="77"/>
      <c r="E27" s="77"/>
      <c r="F27" s="77"/>
      <c r="G27" s="77"/>
      <c r="H27" s="81"/>
      <c r="I27" s="66">
        <f t="shared" si="1"/>
        <v>45528</v>
      </c>
      <c r="J27" s="67" t="str">
        <f>IFERROR(VLOOKUP(I27,Start!$A$4:$C$18,2,0),"")</f>
        <v/>
      </c>
      <c r="K27" s="67" t="str">
        <f>IFERROR(VLOOKUP(I27,Start!$E$5:$G$6,2,0),"")</f>
        <v/>
      </c>
      <c r="L27" t="str">
        <f>IFERROR(VLOOKUP(I27,Start!$A$21:$C$25,2,0),"")</f>
        <v/>
      </c>
    </row>
    <row r="28" spans="1:12" ht="18.75" customHeight="1" x14ac:dyDescent="0.35">
      <c r="A28" s="12">
        <f t="shared" si="3"/>
        <v>45529</v>
      </c>
      <c r="B28" s="15">
        <f t="shared" si="0"/>
        <v>45529</v>
      </c>
      <c r="C28" s="71">
        <f t="shared" si="2"/>
        <v>34</v>
      </c>
      <c r="D28" s="78"/>
      <c r="E28" s="78"/>
      <c r="F28" s="78"/>
      <c r="G28" s="78"/>
      <c r="H28" s="82"/>
      <c r="I28" s="66">
        <f t="shared" si="1"/>
        <v>45529</v>
      </c>
      <c r="J28" s="67" t="str">
        <f>IFERROR(VLOOKUP(I28,Start!$A$4:$C$18,2,0),"")</f>
        <v/>
      </c>
      <c r="K28" s="67" t="str">
        <f>IFERROR(VLOOKUP(I28,Start!$E$5:$G$6,2,0),"")</f>
        <v/>
      </c>
      <c r="L28" t="str">
        <f>IFERROR(VLOOKUP(I28,Start!$A$21:$C$25,2,0),"")</f>
        <v/>
      </c>
    </row>
    <row r="29" spans="1:12" ht="18.75" customHeight="1" x14ac:dyDescent="0.35">
      <c r="A29" s="12">
        <f t="shared" si="3"/>
        <v>45530</v>
      </c>
      <c r="B29" s="15">
        <f t="shared" si="0"/>
        <v>45530</v>
      </c>
      <c r="C29" s="71">
        <f t="shared" si="2"/>
        <v>35</v>
      </c>
      <c r="D29" s="77"/>
      <c r="E29" s="77"/>
      <c r="F29" s="77"/>
      <c r="G29" s="77"/>
      <c r="H29" s="81"/>
      <c r="I29" s="66">
        <f t="shared" si="1"/>
        <v>45530</v>
      </c>
      <c r="J29" s="67" t="str">
        <f>IFERROR(VLOOKUP(I29,Start!$A$4:$C$18,2,0),"")</f>
        <v/>
      </c>
      <c r="K29" s="67" t="str">
        <f>IFERROR(VLOOKUP(I29,Start!$E$5:$G$6,2,0),"")</f>
        <v/>
      </c>
      <c r="L29" t="str">
        <f>IFERROR(VLOOKUP(I29,Start!$A$21:$C$25,2,0),"")</f>
        <v/>
      </c>
    </row>
    <row r="30" spans="1:12" ht="18.75" customHeight="1" x14ac:dyDescent="0.35">
      <c r="A30" s="12">
        <f t="shared" si="3"/>
        <v>45531</v>
      </c>
      <c r="B30" s="15">
        <f t="shared" si="0"/>
        <v>45531</v>
      </c>
      <c r="C30" s="71">
        <f t="shared" si="2"/>
        <v>35</v>
      </c>
      <c r="D30" s="78"/>
      <c r="E30" s="78"/>
      <c r="F30" s="78"/>
      <c r="G30" s="78"/>
      <c r="H30" s="82"/>
      <c r="I30" s="66">
        <f t="shared" si="1"/>
        <v>45531</v>
      </c>
      <c r="J30" s="67" t="str">
        <f>IFERROR(VLOOKUP(I30,Start!$A$4:$C$18,2,0),"")</f>
        <v/>
      </c>
      <c r="K30" s="67" t="str">
        <f>IFERROR(VLOOKUP(I30,Start!$E$5:$G$6,2,0),"")</f>
        <v/>
      </c>
      <c r="L30" t="str">
        <f>IFERROR(VLOOKUP(I30,Start!$A$21:$C$25,2,0),"")</f>
        <v/>
      </c>
    </row>
    <row r="31" spans="1:12" ht="18.75" customHeight="1" x14ac:dyDescent="0.35">
      <c r="A31" s="12">
        <f t="shared" si="3"/>
        <v>45532</v>
      </c>
      <c r="B31" s="15">
        <f t="shared" si="0"/>
        <v>45532</v>
      </c>
      <c r="C31" s="71">
        <f t="shared" si="2"/>
        <v>35</v>
      </c>
      <c r="D31" s="77"/>
      <c r="E31" s="77"/>
      <c r="F31" s="77"/>
      <c r="G31" s="77"/>
      <c r="H31" s="81"/>
      <c r="I31" s="66">
        <f t="shared" si="1"/>
        <v>45532</v>
      </c>
      <c r="J31" s="67" t="str">
        <f>IFERROR(VLOOKUP(I31,Start!$A$4:$C$18,2,0),"")</f>
        <v/>
      </c>
      <c r="K31" s="67" t="str">
        <f>IFERROR(VLOOKUP(I31,Start!$E$5:$G$6,2,0),"")</f>
        <v/>
      </c>
      <c r="L31" t="str">
        <f>IFERROR(VLOOKUP(I31,Start!$A$21:$C$25,2,0),"")</f>
        <v/>
      </c>
    </row>
    <row r="32" spans="1:12" ht="18.75" customHeight="1" x14ac:dyDescent="0.35">
      <c r="A32" s="12">
        <f t="shared" si="3"/>
        <v>45533</v>
      </c>
      <c r="B32" s="15">
        <f t="shared" si="0"/>
        <v>45533</v>
      </c>
      <c r="C32" s="71">
        <f>IF(A32="","",WEEKNUM(A32,21))</f>
        <v>35</v>
      </c>
      <c r="D32" s="78"/>
      <c r="E32" s="78"/>
      <c r="F32" s="78"/>
      <c r="G32" s="78"/>
      <c r="H32" s="82"/>
      <c r="I32" s="66">
        <f t="shared" si="1"/>
        <v>45533</v>
      </c>
      <c r="J32" s="67" t="str">
        <f>IFERROR(VLOOKUP(I32,Start!$A$4:$C$18,2,0),"")</f>
        <v/>
      </c>
      <c r="K32" s="67" t="str">
        <f>IFERROR(VLOOKUP(I32,Start!$E$5:$G$6,2,0),"")</f>
        <v/>
      </c>
      <c r="L32" t="str">
        <f>IFERROR(VLOOKUP(I32,Start!$A$21:$C$25,2,0),"")</f>
        <v/>
      </c>
    </row>
    <row r="33" spans="1:12" ht="18.75" customHeight="1" x14ac:dyDescent="0.35">
      <c r="A33" s="12">
        <f t="shared" si="3"/>
        <v>45534</v>
      </c>
      <c r="B33" s="15">
        <f t="shared" si="0"/>
        <v>45534</v>
      </c>
      <c r="C33" s="71">
        <f t="shared" ref="C33:C34" si="4">IF(A33="","",WEEKNUM(A33,21))</f>
        <v>35</v>
      </c>
      <c r="D33" s="78"/>
      <c r="E33" s="78"/>
      <c r="F33" s="78"/>
      <c r="G33" s="78"/>
      <c r="H33" s="82"/>
      <c r="I33" s="66">
        <f t="shared" si="1"/>
        <v>45534</v>
      </c>
      <c r="J33" s="67" t="str">
        <f>IFERROR(VLOOKUP(I33,Start!$A$4:$C$18,2,0),"")</f>
        <v/>
      </c>
      <c r="K33" s="67" t="str">
        <f>IFERROR(VLOOKUP(I33,Start!$E$5:$G$6,2,0),"")</f>
        <v/>
      </c>
      <c r="L33" t="str">
        <f>IFERROR(VLOOKUP(I33,Start!$A$21:$C$25,2,0),"")</f>
        <v/>
      </c>
    </row>
    <row r="34" spans="1:12" ht="18.75" customHeight="1" thickBot="1" x14ac:dyDescent="0.4">
      <c r="A34" s="13">
        <f t="shared" si="3"/>
        <v>45535</v>
      </c>
      <c r="B34" s="16">
        <f t="shared" si="0"/>
        <v>45535</v>
      </c>
      <c r="C34" s="72">
        <f t="shared" si="4"/>
        <v>35</v>
      </c>
      <c r="D34" s="79"/>
      <c r="E34" s="79"/>
      <c r="F34" s="79"/>
      <c r="G34" s="79"/>
      <c r="H34" s="83"/>
      <c r="I34" s="66">
        <f t="shared" si="1"/>
        <v>45535</v>
      </c>
      <c r="J34" s="67" t="str">
        <f>IFERROR(VLOOKUP(I34,Start!$A$4:$C$18,2,0),"")</f>
        <v/>
      </c>
      <c r="K34" s="67" t="str">
        <f>IFERROR(VLOOKUP(I34,Start!$E$5:$G$6,2,0),"")</f>
        <v/>
      </c>
      <c r="L34" t="str">
        <f>IFERROR(VLOOKUP(I34,Start!$A$21:$C$25,2,0),"")</f>
        <v/>
      </c>
    </row>
    <row r="35" spans="1:12" ht="15" thickTop="1" x14ac:dyDescent="0.35">
      <c r="C35" s="60"/>
      <c r="D35" s="10"/>
      <c r="E35" s="10"/>
      <c r="F35" s="10"/>
      <c r="G35" s="10"/>
      <c r="H35" s="10"/>
    </row>
    <row r="36" spans="1:12" x14ac:dyDescent="0.35">
      <c r="C36" s="60"/>
    </row>
    <row r="72" spans="1:1" x14ac:dyDescent="0.35">
      <c r="A72" s="14"/>
    </row>
    <row r="73" spans="1:1" x14ac:dyDescent="0.35">
      <c r="A73" s="14"/>
    </row>
    <row r="74" spans="1:1" x14ac:dyDescent="0.35">
      <c r="A74" s="14"/>
    </row>
    <row r="75" spans="1:1" x14ac:dyDescent="0.35">
      <c r="A75" s="14"/>
    </row>
    <row r="76" spans="1:1" x14ac:dyDescent="0.35">
      <c r="A76" s="14"/>
    </row>
  </sheetData>
  <sheetProtection selectLockedCells="1"/>
  <conditionalFormatting sqref="D4:H4">
    <cfRule type="expression" dxfId="139" priority="3">
      <formula>WEEKDAY($B4,2)&gt;5</formula>
    </cfRule>
  </conditionalFormatting>
  <conditionalFormatting sqref="D5:H34">
    <cfRule type="expression" dxfId="137" priority="14">
      <formula>WEEKDAY($B5,2)&gt;5</formula>
    </cfRule>
  </conditionalFormatting>
  <conditionalFormatting sqref="A5:A34">
    <cfRule type="expression" dxfId="135" priority="13">
      <formula>WEEKDAY($B5,2)&gt;5</formula>
    </cfRule>
  </conditionalFormatting>
  <conditionalFormatting sqref="B5:C34">
    <cfRule type="expression" dxfId="133" priority="12">
      <formula>WEEKDAY($B5,2)&gt;5</formula>
    </cfRule>
  </conditionalFormatting>
  <conditionalFormatting sqref="C4:H4">
    <cfRule type="expression" dxfId="131" priority="11">
      <formula>WEEKDAY($B4,2)&gt;5</formula>
    </cfRule>
  </conditionalFormatting>
  <conditionalFormatting sqref="A4">
    <cfRule type="expression" dxfId="129" priority="10">
      <formula>WEEKDAY($B4,2)&gt;5</formula>
    </cfRule>
  </conditionalFormatting>
  <conditionalFormatting sqref="B4">
    <cfRule type="expression" dxfId="127" priority="9">
      <formula>WEEKDAY($B4,2)&gt;5</formula>
    </cfRule>
  </conditionalFormatting>
  <conditionalFormatting sqref="D4:H34">
    <cfRule type="cellIs" dxfId="125" priority="4" operator="equal">
      <formula>"g"</formula>
    </cfRule>
    <cfRule type="cellIs" dxfId="124" priority="6" operator="equal">
      <formula>"m"</formula>
    </cfRule>
    <cfRule type="cellIs" dxfId="123" priority="7" operator="equal">
      <formula>"U"</formula>
    </cfRule>
  </conditionalFormatting>
  <conditionalFormatting sqref="E1:E2">
    <cfRule type="cellIs" dxfId="119" priority="5" operator="equal">
      <formula>0</formula>
    </cfRule>
  </conditionalFormatting>
  <conditionalFormatting sqref="A4">
    <cfRule type="expression" dxfId="115" priority="2">
      <formula>WEEKDAY($B4,2)&gt;5</formula>
    </cfRule>
  </conditionalFormatting>
  <conditionalFormatting sqref="B4:C4">
    <cfRule type="expression" dxfId="113" priority="1">
      <formula>WEEKDAY($B4,2)&gt;5</formula>
    </cfRule>
  </conditionalFormatting>
  <pageMargins left="0.7" right="0.7" top="0.78740157499999996" bottom="0.78740157499999996" header="0.3" footer="0.3"/>
  <pageSetup paperSize="9" orientation="portrait" horizontalDpi="4294967295" verticalDpi="4294967295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C61084CE-43A1-4DB1-951A-92C0E838FC1A}">
            <xm:f>NOT(ISERROR(VLOOKUP($A4,Start!$C$4:$C$18,1,FALSE)))</xm:f>
            <x14:dxf>
              <fill>
                <patternFill>
                  <bgColor rgb="FFFF0000"/>
                </patternFill>
              </fill>
            </x14:dxf>
          </x14:cfRule>
          <xm:sqref>A4:H34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workbookViewId="0">
      <pane xSplit="3" ySplit="3" topLeftCell="D4" activePane="bottomRight" state="frozen"/>
      <selection pane="topRight" activeCell="C19" sqref="C19"/>
      <selection pane="bottomLeft" activeCell="C19" sqref="C19"/>
      <selection pane="bottomRight" sqref="A1:XFD1048576"/>
    </sheetView>
  </sheetViews>
  <sheetFormatPr baseColWidth="10" defaultColWidth="11.453125" defaultRowHeight="14.5" x14ac:dyDescent="0.35"/>
  <cols>
    <col min="1" max="1" width="10.7265625" bestFit="1" customWidth="1"/>
    <col min="2" max="2" width="4" customWidth="1"/>
    <col min="3" max="3" width="4.26953125" style="63" customWidth="1"/>
    <col min="4" max="7" width="8.6328125" customWidth="1"/>
    <col min="8" max="8" width="6.6328125" customWidth="1"/>
    <col min="9" max="9" width="5.81640625" hidden="1" customWidth="1"/>
    <col min="10" max="10" width="18" customWidth="1"/>
    <col min="11" max="11" width="14.26953125" bestFit="1" customWidth="1"/>
    <col min="12" max="12" width="19.6328125" bestFit="1" customWidth="1"/>
    <col min="13" max="14" width="12.90625" customWidth="1"/>
    <col min="15" max="16" width="19.6328125" bestFit="1" customWidth="1"/>
    <col min="17" max="17" width="4" customWidth="1"/>
    <col min="18" max="18" width="19.6328125" bestFit="1" customWidth="1"/>
    <col min="19" max="19" width="7.36328125" customWidth="1"/>
    <col min="20" max="20" width="7.453125" customWidth="1"/>
    <col min="21" max="21" width="10.54296875" customWidth="1"/>
    <col min="22" max="22" width="9.453125" customWidth="1"/>
    <col min="23" max="23" width="11.54296875" hidden="1" customWidth="1"/>
    <col min="24" max="24" width="11.54296875" customWidth="1"/>
    <col min="25" max="25" width="2.1796875" hidden="1" customWidth="1"/>
    <col min="26" max="26" width="14.26953125" hidden="1" customWidth="1"/>
    <col min="27" max="27" width="3" hidden="1" customWidth="1"/>
  </cols>
  <sheetData>
    <row r="1" spans="1:19" ht="26" x14ac:dyDescent="0.6">
      <c r="A1" s="17" t="s">
        <v>0</v>
      </c>
      <c r="E1" s="94" t="s">
        <v>32</v>
      </c>
      <c r="J1" s="17"/>
      <c r="K1" t="s">
        <v>50</v>
      </c>
      <c r="L1" t="s">
        <v>55</v>
      </c>
      <c r="M1" s="74"/>
      <c r="Q1" t="s">
        <v>50</v>
      </c>
      <c r="R1" t="s">
        <v>55</v>
      </c>
      <c r="S1" s="74"/>
    </row>
    <row r="2" spans="1:19" s="47" customFormat="1" ht="22.4" customHeight="1" thickBot="1" x14ac:dyDescent="0.65">
      <c r="A2" s="64">
        <f>Start!C1</f>
        <v>2024</v>
      </c>
      <c r="B2" s="18">
        <f>A2</f>
        <v>2024</v>
      </c>
      <c r="C2" s="69"/>
      <c r="D2" s="9"/>
      <c r="E2" s="68" t="str">
        <f>IF(F2&lt;&gt;"",Start!E6,"")</f>
        <v/>
      </c>
      <c r="F2"/>
      <c r="H2"/>
      <c r="I2"/>
      <c r="J2" s="17"/>
      <c r="K2" t="s">
        <v>51</v>
      </c>
      <c r="L2" t="s">
        <v>52</v>
      </c>
      <c r="M2" s="75"/>
      <c r="Q2" t="s">
        <v>51</v>
      </c>
      <c r="R2" t="s">
        <v>52</v>
      </c>
      <c r="S2" s="75"/>
    </row>
    <row r="3" spans="1:19" s="24" customFormat="1" ht="15.5" customHeight="1" thickTop="1" x14ac:dyDescent="0.35">
      <c r="A3" s="22" t="s">
        <v>21</v>
      </c>
      <c r="B3" s="23" t="s">
        <v>22</v>
      </c>
      <c r="C3" s="70" t="s">
        <v>23</v>
      </c>
      <c r="D3" s="21" t="str">
        <f>Start!$B21</f>
        <v>Ivanov</v>
      </c>
      <c r="E3" s="21" t="str">
        <f>Start!$B22</f>
        <v>Jahnke</v>
      </c>
      <c r="F3" s="21" t="str">
        <f>Start!$B23</f>
        <v>Krausse</v>
      </c>
      <c r="G3" s="21" t="str">
        <f>Start!$B24</f>
        <v>Schmidt</v>
      </c>
      <c r="H3" s="80" t="str">
        <f>Start!$B25</f>
        <v>Thurau</v>
      </c>
      <c r="K3" t="s">
        <v>53</v>
      </c>
      <c r="L3" t="s">
        <v>54</v>
      </c>
      <c r="M3" s="76"/>
      <c r="Q3" t="s">
        <v>53</v>
      </c>
      <c r="R3" t="s">
        <v>54</v>
      </c>
      <c r="S3" s="76"/>
    </row>
    <row r="4" spans="1:19" ht="19.899999999999999" customHeight="1" x14ac:dyDescent="0.35">
      <c r="A4" s="12">
        <f>DATE(B2,9,1)</f>
        <v>45536</v>
      </c>
      <c r="B4" s="15">
        <f t="shared" ref="B4:B34" si="0">A4</f>
        <v>45536</v>
      </c>
      <c r="C4" s="71">
        <f>WEEKNUM(A4,21)</f>
        <v>35</v>
      </c>
      <c r="D4" s="77"/>
      <c r="E4" s="77"/>
      <c r="F4" s="77"/>
      <c r="G4" s="77"/>
      <c r="H4" s="81"/>
      <c r="I4" s="66">
        <f t="shared" ref="I4:I34" si="1">A4</f>
        <v>45536</v>
      </c>
      <c r="J4" s="67" t="str">
        <f>IFERROR(VLOOKUP(I4,Start!$A$4:$C$18,2,0),"")</f>
        <v/>
      </c>
      <c r="K4" s="67" t="str">
        <f>IFERROR(VLOOKUP(I4,Start!$E$5:$G$6,2,0),"")</f>
        <v/>
      </c>
      <c r="L4" t="str">
        <f>IFERROR(VLOOKUP(I4,Start!$A$21:$C$25,2,0),"")</f>
        <v/>
      </c>
    </row>
    <row r="5" spans="1:19" ht="19.899999999999999" customHeight="1" x14ac:dyDescent="0.35">
      <c r="A5" s="12">
        <f>IFERROR(IF(MONTH(A4+1)=MONTH(A$4),A4+1,""),"")</f>
        <v>45537</v>
      </c>
      <c r="B5" s="15">
        <f t="shared" si="0"/>
        <v>45537</v>
      </c>
      <c r="C5" s="71">
        <f t="shared" ref="C5:C34" si="2">WEEKNUM(A5,21)</f>
        <v>36</v>
      </c>
      <c r="D5" s="77"/>
      <c r="E5" s="77"/>
      <c r="F5" s="77"/>
      <c r="G5" s="77"/>
      <c r="H5" s="81"/>
      <c r="I5" s="66">
        <f t="shared" si="1"/>
        <v>45537</v>
      </c>
      <c r="J5" s="67" t="str">
        <f>IFERROR(VLOOKUP(I5,Start!$A$4:$C$18,2,0),"")</f>
        <v/>
      </c>
      <c r="K5" s="67" t="str">
        <f>IFERROR(VLOOKUP(I5,Start!$E$5:$G$6,2,0),"")</f>
        <v/>
      </c>
      <c r="L5" t="str">
        <f>IFERROR(VLOOKUP(I5,Start!$A$21:$C$25,2,0),"")</f>
        <v/>
      </c>
    </row>
    <row r="6" spans="1:19" ht="18.75" customHeight="1" x14ac:dyDescent="0.35">
      <c r="A6" s="12">
        <f t="shared" ref="A6:A34" si="3">IFERROR(IF(MONTH(A5+1)=MONTH(A$4),A5+1,""),"")</f>
        <v>45538</v>
      </c>
      <c r="B6" s="15">
        <f t="shared" si="0"/>
        <v>45538</v>
      </c>
      <c r="C6" s="71">
        <f t="shared" si="2"/>
        <v>36</v>
      </c>
      <c r="D6" s="78"/>
      <c r="E6" s="78"/>
      <c r="F6" s="78"/>
      <c r="G6" s="78"/>
      <c r="H6" s="82"/>
      <c r="I6" s="66">
        <f t="shared" si="1"/>
        <v>45538</v>
      </c>
      <c r="J6" s="67" t="str">
        <f>IFERROR(VLOOKUP(I6,Start!$A$4:$C$18,2,0),"")</f>
        <v/>
      </c>
      <c r="K6" s="67" t="str">
        <f>IFERROR(VLOOKUP(I6,Start!$E$5:$G$6,2,0),"")</f>
        <v/>
      </c>
      <c r="L6" t="str">
        <f>IFERROR(VLOOKUP(I6,Start!$A$21:$C$25,2,0),"")</f>
        <v/>
      </c>
    </row>
    <row r="7" spans="1:19" ht="18.75" customHeight="1" x14ac:dyDescent="0.35">
      <c r="A7" s="12">
        <f t="shared" si="3"/>
        <v>45539</v>
      </c>
      <c r="B7" s="15">
        <f t="shared" si="0"/>
        <v>45539</v>
      </c>
      <c r="C7" s="71">
        <f t="shared" si="2"/>
        <v>36</v>
      </c>
      <c r="D7" s="77"/>
      <c r="E7" s="77"/>
      <c r="F7" s="77"/>
      <c r="G7" s="77"/>
      <c r="H7" s="81"/>
      <c r="I7" s="66">
        <f t="shared" si="1"/>
        <v>45539</v>
      </c>
      <c r="J7" s="67" t="str">
        <f>IFERROR(VLOOKUP(I7,Start!$A$4:$C$18,2,0),"")</f>
        <v/>
      </c>
      <c r="K7" s="67" t="str">
        <f>IFERROR(VLOOKUP(I7,Start!$E$5:$G$6,2,0),"")</f>
        <v/>
      </c>
      <c r="L7" t="str">
        <f>IFERROR(VLOOKUP(I7,Start!$A$21:$C$25,2,0),"")</f>
        <v/>
      </c>
    </row>
    <row r="8" spans="1:19" ht="18.75" customHeight="1" x14ac:dyDescent="0.35">
      <c r="A8" s="12">
        <f t="shared" si="3"/>
        <v>45540</v>
      </c>
      <c r="B8" s="15">
        <f t="shared" si="0"/>
        <v>45540</v>
      </c>
      <c r="C8" s="71">
        <f t="shared" si="2"/>
        <v>36</v>
      </c>
      <c r="D8" s="78"/>
      <c r="E8" s="78"/>
      <c r="F8" s="78"/>
      <c r="G8" s="78"/>
      <c r="H8" s="82"/>
      <c r="I8" s="66">
        <f t="shared" si="1"/>
        <v>45540</v>
      </c>
      <c r="J8" s="67" t="str">
        <f>IFERROR(VLOOKUP(I8,Start!$A$4:$C$18,2,0),"")</f>
        <v/>
      </c>
      <c r="K8" s="67" t="str">
        <f>IFERROR(VLOOKUP(I8,Start!$E$5:$G$6,2,0),"")</f>
        <v/>
      </c>
      <c r="L8" t="str">
        <f>IFERROR(VLOOKUP(I8,Start!$A$21:$C$25,2,0),"")</f>
        <v/>
      </c>
    </row>
    <row r="9" spans="1:19" ht="18.75" customHeight="1" x14ac:dyDescent="0.35">
      <c r="A9" s="12">
        <f t="shared" si="3"/>
        <v>45541</v>
      </c>
      <c r="B9" s="15">
        <f t="shared" si="0"/>
        <v>45541</v>
      </c>
      <c r="C9" s="71">
        <f t="shared" si="2"/>
        <v>36</v>
      </c>
      <c r="D9" s="77"/>
      <c r="E9" s="77"/>
      <c r="F9" s="77"/>
      <c r="G9" s="77"/>
      <c r="H9" s="81"/>
      <c r="I9" s="66">
        <f t="shared" si="1"/>
        <v>45541</v>
      </c>
      <c r="J9" s="67" t="str">
        <f>IFERROR(VLOOKUP(I9,Start!$A$4:$C$18,2,0),"")</f>
        <v/>
      </c>
      <c r="K9" s="67" t="str">
        <f>IFERROR(VLOOKUP(I9,Start!$E$5:$G$6,2,0),"")</f>
        <v/>
      </c>
      <c r="L9" t="str">
        <f>IFERROR(VLOOKUP(I9,Start!$A$21:$C$25,2,0),"")</f>
        <v/>
      </c>
    </row>
    <row r="10" spans="1:19" ht="18.75" customHeight="1" x14ac:dyDescent="0.35">
      <c r="A10" s="12">
        <f t="shared" si="3"/>
        <v>45542</v>
      </c>
      <c r="B10" s="15">
        <f t="shared" si="0"/>
        <v>45542</v>
      </c>
      <c r="C10" s="71">
        <f t="shared" si="2"/>
        <v>36</v>
      </c>
      <c r="D10" s="78"/>
      <c r="E10" s="78"/>
      <c r="F10" s="78"/>
      <c r="G10" s="78"/>
      <c r="H10" s="82"/>
      <c r="I10" s="66">
        <f t="shared" si="1"/>
        <v>45542</v>
      </c>
      <c r="J10" s="67" t="str">
        <f>IFERROR(VLOOKUP(I10,Start!$A$4:$C$18,2,0),"")</f>
        <v/>
      </c>
      <c r="K10" s="67" t="str">
        <f>IFERROR(VLOOKUP(I10,Start!$E$5:$G$6,2,0),"")</f>
        <v/>
      </c>
      <c r="L10" t="str">
        <f>IFERROR(VLOOKUP(I10,Start!$A$21:$C$25,2,0),"")</f>
        <v/>
      </c>
    </row>
    <row r="11" spans="1:19" ht="18.75" customHeight="1" x14ac:dyDescent="0.35">
      <c r="A11" s="12">
        <f t="shared" si="3"/>
        <v>45543</v>
      </c>
      <c r="B11" s="15">
        <f t="shared" si="0"/>
        <v>45543</v>
      </c>
      <c r="C11" s="71">
        <f t="shared" si="2"/>
        <v>36</v>
      </c>
      <c r="D11" s="77"/>
      <c r="E11" s="77"/>
      <c r="F11" s="77"/>
      <c r="G11" s="77"/>
      <c r="H11" s="81"/>
      <c r="I11" s="66">
        <f t="shared" si="1"/>
        <v>45543</v>
      </c>
      <c r="J11" s="67" t="str">
        <f>IFERROR(VLOOKUP(I11,Start!$A$4:$C$18,2,0),"")</f>
        <v/>
      </c>
      <c r="K11" s="67" t="str">
        <f>IFERROR(VLOOKUP(I11,Start!$E$5:$G$6,2,0),"")</f>
        <v/>
      </c>
      <c r="L11" t="str">
        <f>IFERROR(VLOOKUP(I11,Start!$A$21:$C$25,2,0),"")</f>
        <v/>
      </c>
    </row>
    <row r="12" spans="1:19" ht="18.75" customHeight="1" x14ac:dyDescent="0.35">
      <c r="A12" s="12">
        <f t="shared" si="3"/>
        <v>45544</v>
      </c>
      <c r="B12" s="15">
        <f t="shared" si="0"/>
        <v>45544</v>
      </c>
      <c r="C12" s="71">
        <f t="shared" si="2"/>
        <v>37</v>
      </c>
      <c r="D12" s="78"/>
      <c r="E12" s="78"/>
      <c r="F12" s="78"/>
      <c r="G12" s="78"/>
      <c r="H12" s="82"/>
      <c r="I12" s="66">
        <f t="shared" si="1"/>
        <v>45544</v>
      </c>
      <c r="J12" s="67" t="str">
        <f>IFERROR(VLOOKUP(I12,Start!$A$4:$C$18,2,0),"")</f>
        <v/>
      </c>
      <c r="K12" s="67" t="str">
        <f>IFERROR(VLOOKUP(I12,Start!$E$5:$G$6,2,0),"")</f>
        <v/>
      </c>
      <c r="L12" t="str">
        <f>IFERROR(VLOOKUP(I12,Start!$A$21:$C$25,2,0),"")</f>
        <v/>
      </c>
    </row>
    <row r="13" spans="1:19" ht="18.75" customHeight="1" x14ac:dyDescent="0.35">
      <c r="A13" s="12">
        <f t="shared" si="3"/>
        <v>45545</v>
      </c>
      <c r="B13" s="15">
        <f t="shared" si="0"/>
        <v>45545</v>
      </c>
      <c r="C13" s="71">
        <f t="shared" si="2"/>
        <v>37</v>
      </c>
      <c r="D13" s="77"/>
      <c r="E13" s="77"/>
      <c r="F13" s="77"/>
      <c r="G13" s="77"/>
      <c r="H13" s="81"/>
      <c r="I13" s="66">
        <f t="shared" si="1"/>
        <v>45545</v>
      </c>
      <c r="J13" s="67" t="str">
        <f>IFERROR(VLOOKUP(I13,Start!$A$4:$C$18,2,0),"")</f>
        <v/>
      </c>
      <c r="K13" s="67" t="str">
        <f>IFERROR(VLOOKUP(I13,Start!$E$5:$G$6,2,0),"")</f>
        <v/>
      </c>
      <c r="L13" t="str">
        <f>IFERROR(VLOOKUP(I13,Start!$A$21:$C$25,2,0),"")</f>
        <v/>
      </c>
    </row>
    <row r="14" spans="1:19" ht="18.75" customHeight="1" x14ac:dyDescent="0.35">
      <c r="A14" s="12">
        <f t="shared" si="3"/>
        <v>45546</v>
      </c>
      <c r="B14" s="15">
        <f t="shared" si="0"/>
        <v>45546</v>
      </c>
      <c r="C14" s="71">
        <f t="shared" si="2"/>
        <v>37</v>
      </c>
      <c r="D14" s="78"/>
      <c r="E14" s="78"/>
      <c r="F14" s="78"/>
      <c r="G14" s="78"/>
      <c r="H14" s="82"/>
      <c r="I14" s="66">
        <f t="shared" si="1"/>
        <v>45546</v>
      </c>
      <c r="J14" s="67" t="str">
        <f>IFERROR(VLOOKUP(I14,Start!$A$4:$C$18,2,0),"")</f>
        <v/>
      </c>
      <c r="K14" s="67" t="str">
        <f>IFERROR(VLOOKUP(I14,Start!$E$5:$G$6,2,0),"")</f>
        <v/>
      </c>
      <c r="L14" t="str">
        <f>IFERROR(VLOOKUP(I14,Start!$A$21:$C$25,2,0),"")</f>
        <v/>
      </c>
    </row>
    <row r="15" spans="1:19" ht="18.75" customHeight="1" x14ac:dyDescent="0.35">
      <c r="A15" s="12">
        <f t="shared" si="3"/>
        <v>45547</v>
      </c>
      <c r="B15" s="15">
        <f t="shared" si="0"/>
        <v>45547</v>
      </c>
      <c r="C15" s="71">
        <f t="shared" si="2"/>
        <v>37</v>
      </c>
      <c r="D15" s="77"/>
      <c r="E15" s="77"/>
      <c r="F15" s="77"/>
      <c r="G15" s="77"/>
      <c r="H15" s="81"/>
      <c r="I15" s="66">
        <f t="shared" si="1"/>
        <v>45547</v>
      </c>
      <c r="J15" s="67" t="str">
        <f>IFERROR(VLOOKUP(I15,Start!$A$4:$C$18,2,0),"")</f>
        <v/>
      </c>
      <c r="K15" s="67" t="str">
        <f>IFERROR(VLOOKUP(I15,Start!$E$5:$G$6,2,0),"")</f>
        <v/>
      </c>
      <c r="L15" t="str">
        <f>IFERROR(VLOOKUP(I15,Start!$A$21:$C$25,2,0),"")</f>
        <v/>
      </c>
    </row>
    <row r="16" spans="1:19" ht="18.75" customHeight="1" x14ac:dyDescent="0.35">
      <c r="A16" s="12">
        <f t="shared" si="3"/>
        <v>45548</v>
      </c>
      <c r="B16" s="15">
        <f t="shared" si="0"/>
        <v>45548</v>
      </c>
      <c r="C16" s="71">
        <f t="shared" si="2"/>
        <v>37</v>
      </c>
      <c r="D16" s="78"/>
      <c r="E16" s="78"/>
      <c r="F16" s="78"/>
      <c r="G16" s="78"/>
      <c r="H16" s="82"/>
      <c r="I16" s="66">
        <f t="shared" si="1"/>
        <v>45548</v>
      </c>
      <c r="J16" s="67" t="str">
        <f>IFERROR(VLOOKUP(I16,Start!$A$4:$C$18,2,0),"")</f>
        <v/>
      </c>
      <c r="K16" s="67" t="str">
        <f>IFERROR(VLOOKUP(I16,Start!$E$5:$G$6,2,0),"")</f>
        <v/>
      </c>
      <c r="L16" t="str">
        <f>IFERROR(VLOOKUP(I16,Start!$A$21:$C$25,2,0),"")</f>
        <v/>
      </c>
    </row>
    <row r="17" spans="1:12" ht="18.75" customHeight="1" x14ac:dyDescent="0.35">
      <c r="A17" s="12">
        <f t="shared" si="3"/>
        <v>45549</v>
      </c>
      <c r="B17" s="15">
        <f t="shared" si="0"/>
        <v>45549</v>
      </c>
      <c r="C17" s="71">
        <f t="shared" si="2"/>
        <v>37</v>
      </c>
      <c r="D17" s="77"/>
      <c r="E17" s="77"/>
      <c r="F17" s="77"/>
      <c r="G17" s="77"/>
      <c r="H17" s="81"/>
      <c r="I17" s="66">
        <f t="shared" si="1"/>
        <v>45549</v>
      </c>
      <c r="J17" s="67" t="str">
        <f>IFERROR(VLOOKUP(I17,Start!$A$4:$C$18,2,0),"")</f>
        <v/>
      </c>
      <c r="K17" s="67" t="str">
        <f>IFERROR(VLOOKUP(I17,Start!$E$5:$G$6,2,0),"")</f>
        <v/>
      </c>
      <c r="L17" t="str">
        <f>IFERROR(VLOOKUP(I17,Start!$A$21:$C$25,2,0),"")</f>
        <v/>
      </c>
    </row>
    <row r="18" spans="1:12" ht="18.75" customHeight="1" x14ac:dyDescent="0.35">
      <c r="A18" s="12">
        <f t="shared" si="3"/>
        <v>45550</v>
      </c>
      <c r="B18" s="15">
        <f t="shared" si="0"/>
        <v>45550</v>
      </c>
      <c r="C18" s="71">
        <f t="shared" si="2"/>
        <v>37</v>
      </c>
      <c r="D18" s="78"/>
      <c r="E18" s="78"/>
      <c r="F18" s="78"/>
      <c r="G18" s="78"/>
      <c r="H18" s="82"/>
      <c r="I18" s="66">
        <f t="shared" si="1"/>
        <v>45550</v>
      </c>
      <c r="J18" s="67" t="str">
        <f>IFERROR(VLOOKUP(I18,Start!$A$4:$C$18,2,0),"")</f>
        <v/>
      </c>
      <c r="K18" s="67" t="str">
        <f>IFERROR(VLOOKUP(I18,Start!$E$5:$G$6,2,0),"")</f>
        <v/>
      </c>
      <c r="L18" t="str">
        <f>IFERROR(VLOOKUP(I18,Start!$A$21:$C$25,2,0),"")</f>
        <v/>
      </c>
    </row>
    <row r="19" spans="1:12" ht="18.75" customHeight="1" x14ac:dyDescent="0.35">
      <c r="A19" s="12">
        <f t="shared" si="3"/>
        <v>45551</v>
      </c>
      <c r="B19" s="15">
        <f t="shared" si="0"/>
        <v>45551</v>
      </c>
      <c r="C19" s="71">
        <f t="shared" si="2"/>
        <v>38</v>
      </c>
      <c r="D19" s="77"/>
      <c r="E19" s="77"/>
      <c r="F19" s="77"/>
      <c r="G19" s="77"/>
      <c r="H19" s="81"/>
      <c r="I19" s="66">
        <f t="shared" si="1"/>
        <v>45551</v>
      </c>
      <c r="J19" s="67" t="str">
        <f>IFERROR(VLOOKUP(I19,Start!$A$4:$C$18,2,0),"")</f>
        <v/>
      </c>
      <c r="K19" s="67" t="str">
        <f>IFERROR(VLOOKUP(I19,Start!$E$5:$G$6,2,0),"")</f>
        <v/>
      </c>
      <c r="L19" t="str">
        <f>IFERROR(VLOOKUP(I19,Start!$A$21:$C$25,2,0),"")</f>
        <v/>
      </c>
    </row>
    <row r="20" spans="1:12" ht="18.75" customHeight="1" x14ac:dyDescent="0.35">
      <c r="A20" s="12">
        <f t="shared" si="3"/>
        <v>45552</v>
      </c>
      <c r="B20" s="15">
        <f t="shared" si="0"/>
        <v>45552</v>
      </c>
      <c r="C20" s="71">
        <f t="shared" si="2"/>
        <v>38</v>
      </c>
      <c r="D20" s="78"/>
      <c r="E20" s="78"/>
      <c r="F20" s="78"/>
      <c r="G20" s="78"/>
      <c r="H20" s="82"/>
      <c r="I20" s="66">
        <f t="shared" si="1"/>
        <v>45552</v>
      </c>
      <c r="J20" s="67" t="str">
        <f>IFERROR(VLOOKUP(I20,Start!$A$4:$C$18,2,0),"")</f>
        <v/>
      </c>
      <c r="K20" s="67" t="str">
        <f>IFERROR(VLOOKUP(I20,Start!$E$5:$G$6,2,0),"")</f>
        <v/>
      </c>
      <c r="L20" t="str">
        <f>IFERROR(VLOOKUP(I20,Start!$A$21:$C$25,2,0),"")</f>
        <v/>
      </c>
    </row>
    <row r="21" spans="1:12" ht="18.75" customHeight="1" x14ac:dyDescent="0.35">
      <c r="A21" s="12">
        <f t="shared" si="3"/>
        <v>45553</v>
      </c>
      <c r="B21" s="15">
        <f t="shared" si="0"/>
        <v>45553</v>
      </c>
      <c r="C21" s="71">
        <f t="shared" si="2"/>
        <v>38</v>
      </c>
      <c r="D21" s="77"/>
      <c r="E21" s="77"/>
      <c r="F21" s="77"/>
      <c r="G21" s="77"/>
      <c r="H21" s="81"/>
      <c r="I21" s="66">
        <f t="shared" si="1"/>
        <v>45553</v>
      </c>
      <c r="J21" s="67" t="str">
        <f>IFERROR(VLOOKUP(I21,Start!$A$4:$C$18,2,0),"")</f>
        <v/>
      </c>
      <c r="K21" s="67" t="str">
        <f>IFERROR(VLOOKUP(I21,Start!$E$5:$G$6,2,0),"")</f>
        <v/>
      </c>
      <c r="L21" t="str">
        <f>IFERROR(VLOOKUP(I21,Start!$A$21:$C$25,2,0),"")</f>
        <v/>
      </c>
    </row>
    <row r="22" spans="1:12" ht="18.75" customHeight="1" x14ac:dyDescent="0.35">
      <c r="A22" s="12">
        <f t="shared" si="3"/>
        <v>45554</v>
      </c>
      <c r="B22" s="15">
        <f t="shared" si="0"/>
        <v>45554</v>
      </c>
      <c r="C22" s="71">
        <f t="shared" si="2"/>
        <v>38</v>
      </c>
      <c r="D22" s="78"/>
      <c r="E22" s="78"/>
      <c r="F22" s="78"/>
      <c r="G22" s="78"/>
      <c r="H22" s="82"/>
      <c r="I22" s="66">
        <f t="shared" si="1"/>
        <v>45554</v>
      </c>
      <c r="J22" s="67" t="str">
        <f>IFERROR(VLOOKUP(I22,Start!$A$4:$C$18,2,0),"")</f>
        <v/>
      </c>
      <c r="K22" s="67" t="str">
        <f>IFERROR(VLOOKUP(I22,Start!$E$5:$G$6,2,0),"")</f>
        <v/>
      </c>
      <c r="L22" t="str">
        <f>IFERROR(VLOOKUP(I22,Start!$A$21:$C$25,2,0),"")</f>
        <v/>
      </c>
    </row>
    <row r="23" spans="1:12" ht="18.75" customHeight="1" x14ac:dyDescent="0.35">
      <c r="A23" s="12">
        <f t="shared" si="3"/>
        <v>45555</v>
      </c>
      <c r="B23" s="15">
        <f t="shared" si="0"/>
        <v>45555</v>
      </c>
      <c r="C23" s="71">
        <f t="shared" si="2"/>
        <v>38</v>
      </c>
      <c r="D23" s="77"/>
      <c r="E23" s="77"/>
      <c r="F23" s="77"/>
      <c r="G23" s="77"/>
      <c r="H23" s="81"/>
      <c r="I23" s="66">
        <f t="shared" si="1"/>
        <v>45555</v>
      </c>
      <c r="J23" s="67" t="str">
        <f>IFERROR(VLOOKUP(I23,Start!$A$4:$C$18,2,0),"")</f>
        <v/>
      </c>
      <c r="K23" s="67" t="str">
        <f>IFERROR(VLOOKUP(I23,Start!$E$5:$G$6,2,0),"")</f>
        <v/>
      </c>
      <c r="L23" t="str">
        <f>IFERROR(VLOOKUP(I23,Start!$A$21:$C$25,2,0),"")</f>
        <v/>
      </c>
    </row>
    <row r="24" spans="1:12" ht="18.75" customHeight="1" x14ac:dyDescent="0.35">
      <c r="A24" s="12">
        <f t="shared" si="3"/>
        <v>45556</v>
      </c>
      <c r="B24" s="15">
        <f t="shared" si="0"/>
        <v>45556</v>
      </c>
      <c r="C24" s="71">
        <f t="shared" si="2"/>
        <v>38</v>
      </c>
      <c r="D24" s="78"/>
      <c r="E24" s="78"/>
      <c r="F24" s="78"/>
      <c r="G24" s="78"/>
      <c r="H24" s="82"/>
      <c r="I24" s="66">
        <f t="shared" si="1"/>
        <v>45556</v>
      </c>
      <c r="J24" s="67" t="str">
        <f>IFERROR(VLOOKUP(I24,Start!$A$4:$C$18,2,0),"")</f>
        <v/>
      </c>
      <c r="K24" s="67" t="str">
        <f>IFERROR(VLOOKUP(I24,Start!$E$5:$G$6,2,0),"")</f>
        <v/>
      </c>
      <c r="L24" t="str">
        <f>IFERROR(VLOOKUP(I24,Start!$A$21:$C$25,2,0),"")</f>
        <v/>
      </c>
    </row>
    <row r="25" spans="1:12" ht="18.75" customHeight="1" x14ac:dyDescent="0.35">
      <c r="A25" s="12">
        <f t="shared" si="3"/>
        <v>45557</v>
      </c>
      <c r="B25" s="15">
        <f t="shared" si="0"/>
        <v>45557</v>
      </c>
      <c r="C25" s="71">
        <f t="shared" si="2"/>
        <v>38</v>
      </c>
      <c r="D25" s="77"/>
      <c r="E25" s="77"/>
      <c r="F25" s="77"/>
      <c r="G25" s="77"/>
      <c r="H25" s="81"/>
      <c r="I25" s="66">
        <f t="shared" si="1"/>
        <v>45557</v>
      </c>
      <c r="J25" s="67" t="str">
        <f>IFERROR(VLOOKUP(I25,Start!$A$4:$C$18,2,0),"")</f>
        <v/>
      </c>
      <c r="K25" s="67" t="str">
        <f>IFERROR(VLOOKUP(I25,Start!$E$5:$G$6,2,0),"")</f>
        <v/>
      </c>
      <c r="L25" t="str">
        <f>IFERROR(VLOOKUP(I25,Start!$A$21:$C$25,2,0),"")</f>
        <v/>
      </c>
    </row>
    <row r="26" spans="1:12" ht="18.75" customHeight="1" x14ac:dyDescent="0.35">
      <c r="A26" s="12">
        <f t="shared" si="3"/>
        <v>45558</v>
      </c>
      <c r="B26" s="15">
        <f t="shared" si="0"/>
        <v>45558</v>
      </c>
      <c r="C26" s="71">
        <f t="shared" si="2"/>
        <v>39</v>
      </c>
      <c r="D26" s="78"/>
      <c r="E26" s="78"/>
      <c r="F26" s="78"/>
      <c r="G26" s="78"/>
      <c r="H26" s="82"/>
      <c r="I26" s="66">
        <f t="shared" si="1"/>
        <v>45558</v>
      </c>
      <c r="J26" s="67" t="str">
        <f>IFERROR(VLOOKUP(I26,Start!$A$4:$C$18,2,0),"")</f>
        <v/>
      </c>
      <c r="K26" s="67" t="str">
        <f>IFERROR(VLOOKUP(I26,Start!$E$5:$G$6,2,0),"")</f>
        <v/>
      </c>
      <c r="L26" t="str">
        <f>IFERROR(VLOOKUP(I26,Start!$A$21:$C$25,2,0),"")</f>
        <v/>
      </c>
    </row>
    <row r="27" spans="1:12" ht="18.75" customHeight="1" x14ac:dyDescent="0.35">
      <c r="A27" s="12">
        <f t="shared" si="3"/>
        <v>45559</v>
      </c>
      <c r="B27" s="15">
        <f t="shared" si="0"/>
        <v>45559</v>
      </c>
      <c r="C27" s="71">
        <f t="shared" si="2"/>
        <v>39</v>
      </c>
      <c r="D27" s="77"/>
      <c r="E27" s="77"/>
      <c r="F27" s="77"/>
      <c r="G27" s="77"/>
      <c r="H27" s="81"/>
      <c r="I27" s="66">
        <f t="shared" si="1"/>
        <v>45559</v>
      </c>
      <c r="J27" s="67" t="str">
        <f>IFERROR(VLOOKUP(I27,Start!$A$4:$C$18,2,0),"")</f>
        <v/>
      </c>
      <c r="K27" s="67" t="str">
        <f>IFERROR(VLOOKUP(I27,Start!$E$5:$G$6,2,0),"")</f>
        <v/>
      </c>
      <c r="L27" t="str">
        <f>IFERROR(VLOOKUP(I27,Start!$A$21:$C$25,2,0),"")</f>
        <v/>
      </c>
    </row>
    <row r="28" spans="1:12" ht="18.75" customHeight="1" x14ac:dyDescent="0.35">
      <c r="A28" s="12">
        <f t="shared" si="3"/>
        <v>45560</v>
      </c>
      <c r="B28" s="15">
        <f t="shared" si="0"/>
        <v>45560</v>
      </c>
      <c r="C28" s="71">
        <f t="shared" si="2"/>
        <v>39</v>
      </c>
      <c r="D28" s="78"/>
      <c r="E28" s="78"/>
      <c r="F28" s="78"/>
      <c r="G28" s="78"/>
      <c r="H28" s="82"/>
      <c r="I28" s="66">
        <f t="shared" si="1"/>
        <v>45560</v>
      </c>
      <c r="J28" s="67" t="str">
        <f>IFERROR(VLOOKUP(I28,Start!$A$4:$C$18,2,0),"")</f>
        <v/>
      </c>
      <c r="K28" s="67" t="str">
        <f>IFERROR(VLOOKUP(I28,Start!$E$5:$G$6,2,0),"")</f>
        <v/>
      </c>
      <c r="L28" t="str">
        <f>IFERROR(VLOOKUP(I28,Start!$A$21:$C$25,2,0),"")</f>
        <v/>
      </c>
    </row>
    <row r="29" spans="1:12" ht="18.75" customHeight="1" x14ac:dyDescent="0.35">
      <c r="A29" s="12">
        <f t="shared" si="3"/>
        <v>45561</v>
      </c>
      <c r="B29" s="15">
        <f t="shared" si="0"/>
        <v>45561</v>
      </c>
      <c r="C29" s="71">
        <f t="shared" si="2"/>
        <v>39</v>
      </c>
      <c r="D29" s="77"/>
      <c r="E29" s="77"/>
      <c r="F29" s="77"/>
      <c r="G29" s="77"/>
      <c r="H29" s="81"/>
      <c r="I29" s="66">
        <f t="shared" si="1"/>
        <v>45561</v>
      </c>
      <c r="J29" s="67" t="str">
        <f>IFERROR(VLOOKUP(I29,Start!$A$4:$C$18,2,0),"")</f>
        <v/>
      </c>
      <c r="K29" s="67" t="str">
        <f>IFERROR(VLOOKUP(I29,Start!$E$5:$G$6,2,0),"")</f>
        <v/>
      </c>
      <c r="L29" t="str">
        <f>IFERROR(VLOOKUP(I29,Start!$A$21:$C$25,2,0),"")</f>
        <v/>
      </c>
    </row>
    <row r="30" spans="1:12" ht="18.75" customHeight="1" x14ac:dyDescent="0.35">
      <c r="A30" s="12">
        <f t="shared" si="3"/>
        <v>45562</v>
      </c>
      <c r="B30" s="15">
        <f t="shared" si="0"/>
        <v>45562</v>
      </c>
      <c r="C30" s="71">
        <f t="shared" si="2"/>
        <v>39</v>
      </c>
      <c r="D30" s="78"/>
      <c r="E30" s="78"/>
      <c r="F30" s="78"/>
      <c r="G30" s="78"/>
      <c r="H30" s="82"/>
      <c r="I30" s="66">
        <f t="shared" si="1"/>
        <v>45562</v>
      </c>
      <c r="J30" s="67" t="str">
        <f>IFERROR(VLOOKUP(I30,Start!$A$4:$C$18,2,0),"")</f>
        <v/>
      </c>
      <c r="K30" s="67" t="str">
        <f>IFERROR(VLOOKUP(I30,Start!$E$5:$G$6,2,0),"")</f>
        <v/>
      </c>
      <c r="L30" t="str">
        <f>IFERROR(VLOOKUP(I30,Start!$A$21:$C$25,2,0),"")</f>
        <v/>
      </c>
    </row>
    <row r="31" spans="1:12" ht="18.75" customHeight="1" x14ac:dyDescent="0.35">
      <c r="A31" s="12">
        <f t="shared" si="3"/>
        <v>45563</v>
      </c>
      <c r="B31" s="15">
        <f t="shared" si="0"/>
        <v>45563</v>
      </c>
      <c r="C31" s="71">
        <f t="shared" si="2"/>
        <v>39</v>
      </c>
      <c r="D31" s="77"/>
      <c r="E31" s="77"/>
      <c r="F31" s="77"/>
      <c r="G31" s="77"/>
      <c r="H31" s="81"/>
      <c r="I31" s="66">
        <f t="shared" si="1"/>
        <v>45563</v>
      </c>
      <c r="J31" s="67" t="str">
        <f>IFERROR(VLOOKUP(I31,Start!$A$4:$C$18,2,0),"")</f>
        <v/>
      </c>
      <c r="K31" s="67" t="str">
        <f>IFERROR(VLOOKUP(I31,Start!$E$5:$G$6,2,0),"")</f>
        <v/>
      </c>
      <c r="L31" t="str">
        <f>IFERROR(VLOOKUP(I31,Start!$A$21:$C$25,2,0),"")</f>
        <v/>
      </c>
    </row>
    <row r="32" spans="1:12" ht="18.75" customHeight="1" x14ac:dyDescent="0.35">
      <c r="A32" s="12">
        <f t="shared" si="3"/>
        <v>45564</v>
      </c>
      <c r="B32" s="15">
        <f t="shared" si="0"/>
        <v>45564</v>
      </c>
      <c r="C32" s="71">
        <f>IF(A32="","",WEEKNUM(A32,21))</f>
        <v>39</v>
      </c>
      <c r="D32" s="78"/>
      <c r="E32" s="78"/>
      <c r="F32" s="78"/>
      <c r="G32" s="78"/>
      <c r="H32" s="82"/>
      <c r="I32" s="66">
        <f t="shared" si="1"/>
        <v>45564</v>
      </c>
      <c r="J32" s="67" t="str">
        <f>IFERROR(VLOOKUP(I32,Start!$A$4:$C$18,2,0),"")</f>
        <v/>
      </c>
      <c r="K32" s="67" t="str">
        <f>IFERROR(VLOOKUP(I32,Start!$E$5:$G$6,2,0),"")</f>
        <v/>
      </c>
      <c r="L32" t="str">
        <f>IFERROR(VLOOKUP(I32,Start!$A$21:$C$25,2,0),"")</f>
        <v/>
      </c>
    </row>
    <row r="33" spans="1:12" ht="18.75" customHeight="1" x14ac:dyDescent="0.35">
      <c r="A33" s="12">
        <f t="shared" si="3"/>
        <v>45565</v>
      </c>
      <c r="B33" s="15">
        <f t="shared" si="0"/>
        <v>45565</v>
      </c>
      <c r="C33" s="71">
        <f t="shared" ref="C33:C34" si="4">IF(A33="","",WEEKNUM(A33,21))</f>
        <v>40</v>
      </c>
      <c r="D33" s="78"/>
      <c r="E33" s="78"/>
      <c r="F33" s="78"/>
      <c r="G33" s="78"/>
      <c r="H33" s="82"/>
      <c r="I33" s="66">
        <f t="shared" si="1"/>
        <v>45565</v>
      </c>
      <c r="J33" s="67" t="str">
        <f>IFERROR(VLOOKUP(I33,Start!$A$4:$C$18,2,0),"")</f>
        <v/>
      </c>
      <c r="K33" s="67" t="str">
        <f>IFERROR(VLOOKUP(I33,Start!$E$5:$G$6,2,0),"")</f>
        <v/>
      </c>
      <c r="L33" t="str">
        <f>IFERROR(VLOOKUP(I33,Start!$A$21:$C$25,2,0),"")</f>
        <v/>
      </c>
    </row>
    <row r="34" spans="1:12" ht="18.75" customHeight="1" thickBot="1" x14ac:dyDescent="0.4">
      <c r="A34" s="13" t="str">
        <f t="shared" si="3"/>
        <v/>
      </c>
      <c r="B34" s="16" t="str">
        <f t="shared" si="0"/>
        <v/>
      </c>
      <c r="C34" s="72" t="str">
        <f t="shared" si="4"/>
        <v/>
      </c>
      <c r="D34" s="79"/>
      <c r="E34" s="79"/>
      <c r="F34" s="79"/>
      <c r="G34" s="79"/>
      <c r="H34" s="83"/>
      <c r="I34" s="66" t="str">
        <f t="shared" si="1"/>
        <v/>
      </c>
      <c r="J34" s="67" t="str">
        <f>IFERROR(VLOOKUP(I34,Start!$A$4:$C$18,2,0),"")</f>
        <v/>
      </c>
      <c r="K34" s="67" t="str">
        <f>IFERROR(VLOOKUP(I34,Start!$E$5:$G$6,2,0),"")</f>
        <v/>
      </c>
      <c r="L34" t="str">
        <f>IFERROR(VLOOKUP(I34,Start!$A$21:$C$25,2,0),"")</f>
        <v/>
      </c>
    </row>
    <row r="35" spans="1:12" ht="15" thickTop="1" x14ac:dyDescent="0.35">
      <c r="C35" s="60"/>
      <c r="D35" s="10"/>
      <c r="E35" s="10"/>
      <c r="F35" s="10"/>
      <c r="G35" s="10"/>
      <c r="H35" s="10"/>
    </row>
    <row r="36" spans="1:12" x14ac:dyDescent="0.35">
      <c r="C36" s="60"/>
    </row>
    <row r="72" spans="1:1" x14ac:dyDescent="0.35">
      <c r="A72" s="14"/>
    </row>
    <row r="73" spans="1:1" x14ac:dyDescent="0.35">
      <c r="A73" s="14"/>
    </row>
    <row r="74" spans="1:1" x14ac:dyDescent="0.35">
      <c r="A74" s="14"/>
    </row>
    <row r="75" spans="1:1" x14ac:dyDescent="0.35">
      <c r="A75" s="14"/>
    </row>
    <row r="76" spans="1:1" x14ac:dyDescent="0.35">
      <c r="A76" s="14"/>
    </row>
  </sheetData>
  <sheetProtection selectLockedCells="1"/>
  <conditionalFormatting sqref="D4:H4">
    <cfRule type="expression" dxfId="111" priority="3">
      <formula>WEEKDAY($B4,2)&gt;5</formula>
    </cfRule>
  </conditionalFormatting>
  <conditionalFormatting sqref="D5:H34">
    <cfRule type="expression" dxfId="109" priority="14">
      <formula>WEEKDAY($B5,2)&gt;5</formula>
    </cfRule>
  </conditionalFormatting>
  <conditionalFormatting sqref="A5:A34">
    <cfRule type="expression" dxfId="107" priority="13">
      <formula>WEEKDAY($B5,2)&gt;5</formula>
    </cfRule>
  </conditionalFormatting>
  <conditionalFormatting sqref="B5:C34">
    <cfRule type="expression" dxfId="105" priority="12">
      <formula>WEEKDAY($B5,2)&gt;5</formula>
    </cfRule>
  </conditionalFormatting>
  <conditionalFormatting sqref="C4:H4">
    <cfRule type="expression" dxfId="103" priority="11">
      <formula>WEEKDAY($B4,2)&gt;5</formula>
    </cfRule>
  </conditionalFormatting>
  <conditionalFormatting sqref="A4">
    <cfRule type="expression" dxfId="101" priority="10">
      <formula>WEEKDAY($B4,2)&gt;5</formula>
    </cfRule>
  </conditionalFormatting>
  <conditionalFormatting sqref="B4">
    <cfRule type="expression" dxfId="99" priority="9">
      <formula>WEEKDAY($B4,2)&gt;5</formula>
    </cfRule>
  </conditionalFormatting>
  <conditionalFormatting sqref="D4:H34">
    <cfRule type="cellIs" dxfId="97" priority="4" operator="equal">
      <formula>"g"</formula>
    </cfRule>
    <cfRule type="cellIs" dxfId="96" priority="6" operator="equal">
      <formula>"m"</formula>
    </cfRule>
    <cfRule type="cellIs" dxfId="95" priority="7" operator="equal">
      <formula>"U"</formula>
    </cfRule>
  </conditionalFormatting>
  <conditionalFormatting sqref="E1:E2">
    <cfRule type="cellIs" dxfId="91" priority="5" operator="equal">
      <formula>0</formula>
    </cfRule>
  </conditionalFormatting>
  <conditionalFormatting sqref="A4">
    <cfRule type="expression" dxfId="87" priority="2">
      <formula>WEEKDAY($B4,2)&gt;5</formula>
    </cfRule>
  </conditionalFormatting>
  <conditionalFormatting sqref="B4:C4">
    <cfRule type="expression" dxfId="85" priority="1">
      <formula>WEEKDAY($B4,2)&gt;5</formula>
    </cfRule>
  </conditionalFormatting>
  <pageMargins left="0.7" right="0.7" top="0.78740157499999996" bottom="0.78740157499999996" header="0.3" footer="0.3"/>
  <pageSetup paperSize="9" orientation="portrait" horizontalDpi="4294967295" verticalDpi="4294967295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85DB69C5-EC4B-43C3-9D88-3C91E28D2B3E}">
            <xm:f>NOT(ISERROR(VLOOKUP($A4,Start!$C$4:$C$18,1,FALSE)))</xm:f>
            <x14:dxf>
              <fill>
                <patternFill>
                  <bgColor rgb="FFFF0000"/>
                </patternFill>
              </fill>
            </x14:dxf>
          </x14:cfRule>
          <xm:sqref>A4:H34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workbookViewId="0">
      <pane xSplit="3" ySplit="3" topLeftCell="D4" activePane="bottomRight" state="frozen"/>
      <selection pane="topRight" activeCell="C19" sqref="C19"/>
      <selection pane="bottomLeft" activeCell="C19" sqref="C19"/>
      <selection pane="bottomRight" sqref="A1:XFD1048576"/>
    </sheetView>
  </sheetViews>
  <sheetFormatPr baseColWidth="10" defaultColWidth="11.453125" defaultRowHeight="14.5" x14ac:dyDescent="0.35"/>
  <cols>
    <col min="1" max="1" width="10.7265625" bestFit="1" customWidth="1"/>
    <col min="2" max="2" width="4" customWidth="1"/>
    <col min="3" max="3" width="4.26953125" style="63" customWidth="1"/>
    <col min="4" max="7" width="8.6328125" customWidth="1"/>
    <col min="8" max="8" width="6.6328125" customWidth="1"/>
    <col min="9" max="9" width="5.81640625" hidden="1" customWidth="1"/>
    <col min="10" max="10" width="22.453125" bestFit="1" customWidth="1"/>
    <col min="11" max="11" width="14.26953125" bestFit="1" customWidth="1"/>
    <col min="12" max="12" width="19.6328125" bestFit="1" customWidth="1"/>
    <col min="13" max="14" width="12.90625" customWidth="1"/>
    <col min="15" max="16" width="19.6328125" bestFit="1" customWidth="1"/>
    <col min="17" max="17" width="4" customWidth="1"/>
    <col min="18" max="18" width="19.6328125" bestFit="1" customWidth="1"/>
    <col min="19" max="19" width="7.36328125" customWidth="1"/>
    <col min="20" max="20" width="7.453125" customWidth="1"/>
    <col min="21" max="21" width="10.54296875" customWidth="1"/>
    <col min="22" max="22" width="9.453125" customWidth="1"/>
    <col min="23" max="23" width="11.54296875" hidden="1" customWidth="1"/>
    <col min="24" max="24" width="11.54296875" customWidth="1"/>
    <col min="25" max="25" width="2.1796875" hidden="1" customWidth="1"/>
    <col min="26" max="26" width="14.26953125" hidden="1" customWidth="1"/>
    <col min="27" max="27" width="3" hidden="1" customWidth="1"/>
  </cols>
  <sheetData>
    <row r="1" spans="1:19" ht="26" x14ac:dyDescent="0.6">
      <c r="A1" s="17" t="s">
        <v>0</v>
      </c>
      <c r="E1" s="94" t="s">
        <v>33</v>
      </c>
      <c r="J1" s="17"/>
      <c r="K1" t="s">
        <v>50</v>
      </c>
      <c r="L1" t="s">
        <v>55</v>
      </c>
      <c r="M1" s="74"/>
      <c r="Q1" t="s">
        <v>50</v>
      </c>
      <c r="R1" t="s">
        <v>55</v>
      </c>
      <c r="S1" s="74"/>
    </row>
    <row r="2" spans="1:19" s="47" customFormat="1" ht="22.4" customHeight="1" thickBot="1" x14ac:dyDescent="0.65">
      <c r="A2" s="64">
        <f>Start!C1</f>
        <v>2024</v>
      </c>
      <c r="B2" s="18">
        <f>A2</f>
        <v>2024</v>
      </c>
      <c r="C2" s="69"/>
      <c r="D2" s="9"/>
      <c r="E2" s="68" t="str">
        <f>IF(F2&lt;&gt;"",Start!E6,"")</f>
        <v/>
      </c>
      <c r="F2"/>
      <c r="H2"/>
      <c r="I2"/>
      <c r="J2" s="17"/>
      <c r="K2" t="s">
        <v>51</v>
      </c>
      <c r="L2" t="s">
        <v>52</v>
      </c>
      <c r="M2" s="75"/>
      <c r="Q2" t="s">
        <v>51</v>
      </c>
      <c r="R2" t="s">
        <v>52</v>
      </c>
      <c r="S2" s="75"/>
    </row>
    <row r="3" spans="1:19" s="24" customFormat="1" ht="15.5" customHeight="1" thickTop="1" x14ac:dyDescent="0.35">
      <c r="A3" s="22" t="s">
        <v>21</v>
      </c>
      <c r="B3" s="23" t="s">
        <v>22</v>
      </c>
      <c r="C3" s="70" t="s">
        <v>23</v>
      </c>
      <c r="D3" s="21" t="str">
        <f>Start!$B21</f>
        <v>Ivanov</v>
      </c>
      <c r="E3" s="21" t="str">
        <f>Start!$B22</f>
        <v>Jahnke</v>
      </c>
      <c r="F3" s="21" t="str">
        <f>Start!$B23</f>
        <v>Krausse</v>
      </c>
      <c r="G3" s="21" t="str">
        <f>Start!$B24</f>
        <v>Schmidt</v>
      </c>
      <c r="H3" s="80" t="str">
        <f>Start!$B25</f>
        <v>Thurau</v>
      </c>
      <c r="K3" t="s">
        <v>53</v>
      </c>
      <c r="L3" t="s">
        <v>54</v>
      </c>
      <c r="M3" s="76"/>
      <c r="Q3" t="s">
        <v>53</v>
      </c>
      <c r="R3" t="s">
        <v>54</v>
      </c>
      <c r="S3" s="76"/>
    </row>
    <row r="4" spans="1:19" ht="19.899999999999999" customHeight="1" x14ac:dyDescent="0.35">
      <c r="A4" s="12">
        <f>DATE(B2,10,1)</f>
        <v>45566</v>
      </c>
      <c r="B4" s="15">
        <f t="shared" ref="B4:B34" si="0">A4</f>
        <v>45566</v>
      </c>
      <c r="C4" s="71">
        <f>WEEKNUM(A4,21)</f>
        <v>40</v>
      </c>
      <c r="D4" s="77"/>
      <c r="E4" s="77"/>
      <c r="F4" s="77"/>
      <c r="G4" s="77"/>
      <c r="H4" s="81"/>
      <c r="I4" s="66">
        <f t="shared" ref="I4:I34" si="1">A4</f>
        <v>45566</v>
      </c>
      <c r="J4" s="67" t="str">
        <f>IFERROR(VLOOKUP(I4,Start!$A$4:$C$18,2,0),"")</f>
        <v/>
      </c>
      <c r="K4" s="67" t="str">
        <f>IFERROR(VLOOKUP(I4,Start!$E$5:$G$6,2,0),"")</f>
        <v/>
      </c>
      <c r="L4" t="str">
        <f>IFERROR(VLOOKUP(I4,Start!$A$21:$C$25,2,0),"")</f>
        <v/>
      </c>
    </row>
    <row r="5" spans="1:19" ht="19.899999999999999" customHeight="1" x14ac:dyDescent="0.35">
      <c r="A5" s="12">
        <f>IFERROR(IF(MONTH(A4+1)=MONTH(A$4),A4+1,""),"")</f>
        <v>45567</v>
      </c>
      <c r="B5" s="15">
        <f t="shared" si="0"/>
        <v>45567</v>
      </c>
      <c r="C5" s="71">
        <f t="shared" ref="C5:C34" si="2">WEEKNUM(A5,21)</f>
        <v>40</v>
      </c>
      <c r="D5" s="77"/>
      <c r="E5" s="77"/>
      <c r="F5" s="77"/>
      <c r="G5" s="77"/>
      <c r="H5" s="81"/>
      <c r="I5" s="66">
        <f t="shared" si="1"/>
        <v>45567</v>
      </c>
      <c r="J5" s="67" t="str">
        <f>IFERROR(VLOOKUP(I5,Start!$A$4:$C$18,2,0),"")</f>
        <v/>
      </c>
      <c r="K5" s="67" t="str">
        <f>IFERROR(VLOOKUP(I5,Start!$E$5:$G$6,2,0),"")</f>
        <v/>
      </c>
      <c r="L5" t="str">
        <f>IFERROR(VLOOKUP(I5,Start!$A$21:$C$25,2,0),"")</f>
        <v/>
      </c>
    </row>
    <row r="6" spans="1:19" ht="18.75" customHeight="1" x14ac:dyDescent="0.35">
      <c r="A6" s="12">
        <f t="shared" ref="A6:A34" si="3">IFERROR(IF(MONTH(A5+1)=MONTH(A$4),A5+1,""),"")</f>
        <v>45568</v>
      </c>
      <c r="B6" s="15">
        <f t="shared" si="0"/>
        <v>45568</v>
      </c>
      <c r="C6" s="71">
        <f t="shared" si="2"/>
        <v>40</v>
      </c>
      <c r="D6" s="78"/>
      <c r="E6" s="78"/>
      <c r="F6" s="78"/>
      <c r="G6" s="78"/>
      <c r="H6" s="82"/>
      <c r="I6" s="66">
        <f t="shared" si="1"/>
        <v>45568</v>
      </c>
      <c r="J6" s="67" t="str">
        <f>IFERROR(VLOOKUP(I6,Start!$A$4:$C$18,2,0),"")</f>
        <v>Tag der deutschen Einheit</v>
      </c>
      <c r="K6" s="67" t="str">
        <f>IFERROR(VLOOKUP(I6,Start!$E$5:$G$6,2,0),"")</f>
        <v/>
      </c>
      <c r="L6" t="str">
        <f>IFERROR(VLOOKUP(I6,Start!$A$21:$C$25,2,0),"")</f>
        <v/>
      </c>
    </row>
    <row r="7" spans="1:19" ht="18.75" customHeight="1" x14ac:dyDescent="0.35">
      <c r="A7" s="12">
        <f t="shared" si="3"/>
        <v>45569</v>
      </c>
      <c r="B7" s="15">
        <f t="shared" si="0"/>
        <v>45569</v>
      </c>
      <c r="C7" s="71">
        <f t="shared" si="2"/>
        <v>40</v>
      </c>
      <c r="D7" s="77"/>
      <c r="E7" s="77"/>
      <c r="F7" s="77"/>
      <c r="G7" s="77"/>
      <c r="H7" s="81"/>
      <c r="I7" s="66">
        <f t="shared" si="1"/>
        <v>45569</v>
      </c>
      <c r="J7" s="67" t="str">
        <f>IFERROR(VLOOKUP(I7,Start!$A$4:$C$18,2,0),"")</f>
        <v/>
      </c>
      <c r="K7" s="67" t="str">
        <f>IFERROR(VLOOKUP(I7,Start!$E$5:$G$6,2,0),"")</f>
        <v/>
      </c>
      <c r="L7" t="str">
        <f>IFERROR(VLOOKUP(I7,Start!$A$21:$C$25,2,0),"")</f>
        <v/>
      </c>
    </row>
    <row r="8" spans="1:19" ht="18.75" customHeight="1" x14ac:dyDescent="0.35">
      <c r="A8" s="12">
        <f t="shared" si="3"/>
        <v>45570</v>
      </c>
      <c r="B8" s="15">
        <f t="shared" si="0"/>
        <v>45570</v>
      </c>
      <c r="C8" s="71">
        <f t="shared" si="2"/>
        <v>40</v>
      </c>
      <c r="D8" s="78"/>
      <c r="E8" s="78"/>
      <c r="F8" s="78"/>
      <c r="G8" s="78"/>
      <c r="H8" s="82"/>
      <c r="I8" s="66">
        <f t="shared" si="1"/>
        <v>45570</v>
      </c>
      <c r="J8" s="67" t="str">
        <f>IFERROR(VLOOKUP(I8,Start!$A$4:$C$18,2,0),"")</f>
        <v/>
      </c>
      <c r="K8" s="67" t="str">
        <f>IFERROR(VLOOKUP(I8,Start!$E$5:$G$6,2,0),"")</f>
        <v/>
      </c>
      <c r="L8" t="str">
        <f>IFERROR(VLOOKUP(I8,Start!$A$21:$C$25,2,0),"")</f>
        <v/>
      </c>
    </row>
    <row r="9" spans="1:19" ht="18.75" customHeight="1" x14ac:dyDescent="0.35">
      <c r="A9" s="12">
        <f t="shared" si="3"/>
        <v>45571</v>
      </c>
      <c r="B9" s="15">
        <f t="shared" si="0"/>
        <v>45571</v>
      </c>
      <c r="C9" s="71">
        <f t="shared" si="2"/>
        <v>40</v>
      </c>
      <c r="D9" s="77"/>
      <c r="E9" s="77"/>
      <c r="F9" s="77"/>
      <c r="G9" s="77"/>
      <c r="H9" s="81"/>
      <c r="I9" s="66">
        <f t="shared" si="1"/>
        <v>45571</v>
      </c>
      <c r="J9" s="67" t="str">
        <f>IFERROR(VLOOKUP(I9,Start!$A$4:$C$18,2,0),"")</f>
        <v/>
      </c>
      <c r="K9" s="67" t="str">
        <f>IFERROR(VLOOKUP(I9,Start!$E$5:$G$6,2,0),"")</f>
        <v/>
      </c>
      <c r="L9" t="str">
        <f>IFERROR(VLOOKUP(I9,Start!$A$21:$C$25,2,0),"")</f>
        <v/>
      </c>
    </row>
    <row r="10" spans="1:19" ht="18.75" customHeight="1" x14ac:dyDescent="0.35">
      <c r="A10" s="12">
        <f t="shared" si="3"/>
        <v>45572</v>
      </c>
      <c r="B10" s="15">
        <f t="shared" si="0"/>
        <v>45572</v>
      </c>
      <c r="C10" s="71">
        <f t="shared" si="2"/>
        <v>41</v>
      </c>
      <c r="D10" s="78"/>
      <c r="E10" s="78"/>
      <c r="F10" s="78"/>
      <c r="G10" s="78"/>
      <c r="H10" s="82"/>
      <c r="I10" s="66">
        <f t="shared" si="1"/>
        <v>45572</v>
      </c>
      <c r="J10" s="67" t="str">
        <f>IFERROR(VLOOKUP(I10,Start!$A$4:$C$18,2,0),"")</f>
        <v/>
      </c>
      <c r="K10" s="67" t="str">
        <f>IFERROR(VLOOKUP(I10,Start!$E$5:$G$6,2,0),"")</f>
        <v/>
      </c>
      <c r="L10" t="str">
        <f>IFERROR(VLOOKUP(I10,Start!$A$21:$C$25,2,0),"")</f>
        <v/>
      </c>
    </row>
    <row r="11" spans="1:19" ht="18.75" customHeight="1" x14ac:dyDescent="0.35">
      <c r="A11" s="12">
        <f t="shared" si="3"/>
        <v>45573</v>
      </c>
      <c r="B11" s="15">
        <f t="shared" si="0"/>
        <v>45573</v>
      </c>
      <c r="C11" s="71">
        <f t="shared" si="2"/>
        <v>41</v>
      </c>
      <c r="D11" s="77"/>
      <c r="E11" s="77"/>
      <c r="F11" s="77"/>
      <c r="G11" s="77"/>
      <c r="H11" s="81"/>
      <c r="I11" s="66">
        <f t="shared" si="1"/>
        <v>45573</v>
      </c>
      <c r="J11" s="67" t="str">
        <f>IFERROR(VLOOKUP(I11,Start!$A$4:$C$18,2,0),"")</f>
        <v/>
      </c>
      <c r="K11" s="67" t="str">
        <f>IFERROR(VLOOKUP(I11,Start!$E$5:$G$6,2,0),"")</f>
        <v/>
      </c>
      <c r="L11" t="str">
        <f>IFERROR(VLOOKUP(I11,Start!$A$21:$C$25,2,0),"")</f>
        <v/>
      </c>
    </row>
    <row r="12" spans="1:19" ht="18.75" customHeight="1" x14ac:dyDescent="0.35">
      <c r="A12" s="12">
        <f t="shared" si="3"/>
        <v>45574</v>
      </c>
      <c r="B12" s="15">
        <f t="shared" si="0"/>
        <v>45574</v>
      </c>
      <c r="C12" s="71">
        <f t="shared" si="2"/>
        <v>41</v>
      </c>
      <c r="D12" s="78"/>
      <c r="E12" s="78"/>
      <c r="F12" s="78"/>
      <c r="G12" s="78"/>
      <c r="H12" s="82"/>
      <c r="I12" s="66">
        <f t="shared" si="1"/>
        <v>45574</v>
      </c>
      <c r="J12" s="67" t="str">
        <f>IFERROR(VLOOKUP(I12,Start!$A$4:$C$18,2,0),"")</f>
        <v/>
      </c>
      <c r="K12" s="67" t="str">
        <f>IFERROR(VLOOKUP(I12,Start!$E$5:$G$6,2,0),"")</f>
        <v/>
      </c>
      <c r="L12" t="str">
        <f>IFERROR(VLOOKUP(I12,Start!$A$21:$C$25,2,0),"")</f>
        <v>Ivanov</v>
      </c>
    </row>
    <row r="13" spans="1:19" ht="18.75" customHeight="1" x14ac:dyDescent="0.35">
      <c r="A13" s="12">
        <f t="shared" si="3"/>
        <v>45575</v>
      </c>
      <c r="B13" s="15">
        <f t="shared" si="0"/>
        <v>45575</v>
      </c>
      <c r="C13" s="71">
        <f t="shared" si="2"/>
        <v>41</v>
      </c>
      <c r="D13" s="77"/>
      <c r="E13" s="77"/>
      <c r="F13" s="77"/>
      <c r="G13" s="77"/>
      <c r="H13" s="81"/>
      <c r="I13" s="66">
        <f t="shared" si="1"/>
        <v>45575</v>
      </c>
      <c r="J13" s="67" t="str">
        <f>IFERROR(VLOOKUP(I13,Start!$A$4:$C$18,2,0),"")</f>
        <v/>
      </c>
      <c r="K13" s="67" t="str">
        <f>IFERROR(VLOOKUP(I13,Start!$E$5:$G$6,2,0),"")</f>
        <v/>
      </c>
      <c r="L13" t="str">
        <f>IFERROR(VLOOKUP(I13,Start!$A$21:$C$25,2,0),"")</f>
        <v/>
      </c>
    </row>
    <row r="14" spans="1:19" ht="18.75" customHeight="1" x14ac:dyDescent="0.35">
      <c r="A14" s="12">
        <f t="shared" si="3"/>
        <v>45576</v>
      </c>
      <c r="B14" s="15">
        <f t="shared" si="0"/>
        <v>45576</v>
      </c>
      <c r="C14" s="71">
        <f t="shared" si="2"/>
        <v>41</v>
      </c>
      <c r="D14" s="78"/>
      <c r="E14" s="78"/>
      <c r="F14" s="78"/>
      <c r="G14" s="78"/>
      <c r="H14" s="82"/>
      <c r="I14" s="66">
        <f t="shared" si="1"/>
        <v>45576</v>
      </c>
      <c r="J14" s="67" t="str">
        <f>IFERROR(VLOOKUP(I14,Start!$A$4:$C$18,2,0),"")</f>
        <v/>
      </c>
      <c r="K14" s="67" t="str">
        <f>IFERROR(VLOOKUP(I14,Start!$E$5:$G$6,2,0),"")</f>
        <v/>
      </c>
      <c r="L14" t="str">
        <f>IFERROR(VLOOKUP(I14,Start!$A$21:$C$25,2,0),"")</f>
        <v/>
      </c>
    </row>
    <row r="15" spans="1:19" ht="18.75" customHeight="1" x14ac:dyDescent="0.35">
      <c r="A15" s="12">
        <f t="shared" si="3"/>
        <v>45577</v>
      </c>
      <c r="B15" s="15">
        <f t="shared" si="0"/>
        <v>45577</v>
      </c>
      <c r="C15" s="71">
        <f t="shared" si="2"/>
        <v>41</v>
      </c>
      <c r="D15" s="77"/>
      <c r="E15" s="77"/>
      <c r="F15" s="77"/>
      <c r="G15" s="77"/>
      <c r="H15" s="81"/>
      <c r="I15" s="66">
        <f t="shared" si="1"/>
        <v>45577</v>
      </c>
      <c r="J15" s="67" t="str">
        <f>IFERROR(VLOOKUP(I15,Start!$A$4:$C$18,2,0),"")</f>
        <v/>
      </c>
      <c r="K15" s="67" t="str">
        <f>IFERROR(VLOOKUP(I15,Start!$E$5:$G$6,2,0),"")</f>
        <v/>
      </c>
      <c r="L15" t="str">
        <f>IFERROR(VLOOKUP(I15,Start!$A$21:$C$25,2,0),"")</f>
        <v/>
      </c>
    </row>
    <row r="16" spans="1:19" ht="18.75" customHeight="1" x14ac:dyDescent="0.35">
      <c r="A16" s="12">
        <f t="shared" si="3"/>
        <v>45578</v>
      </c>
      <c r="B16" s="15">
        <f t="shared" si="0"/>
        <v>45578</v>
      </c>
      <c r="C16" s="71">
        <f t="shared" si="2"/>
        <v>41</v>
      </c>
      <c r="D16" s="78"/>
      <c r="E16" s="78"/>
      <c r="F16" s="78"/>
      <c r="G16" s="78"/>
      <c r="H16" s="82"/>
      <c r="I16" s="66">
        <f t="shared" si="1"/>
        <v>45578</v>
      </c>
      <c r="J16" s="67" t="str">
        <f>IFERROR(VLOOKUP(I16,Start!$A$4:$C$18,2,0),"")</f>
        <v/>
      </c>
      <c r="K16" s="67" t="str">
        <f>IFERROR(VLOOKUP(I16,Start!$E$5:$G$6,2,0),"")</f>
        <v/>
      </c>
      <c r="L16" t="str">
        <f>IFERROR(VLOOKUP(I16,Start!$A$21:$C$25,2,0),"")</f>
        <v/>
      </c>
    </row>
    <row r="17" spans="1:12" ht="18.75" customHeight="1" x14ac:dyDescent="0.35">
      <c r="A17" s="12">
        <f t="shared" si="3"/>
        <v>45579</v>
      </c>
      <c r="B17" s="15">
        <f t="shared" si="0"/>
        <v>45579</v>
      </c>
      <c r="C17" s="71">
        <f t="shared" si="2"/>
        <v>42</v>
      </c>
      <c r="D17" s="77"/>
      <c r="E17" s="77"/>
      <c r="F17" s="77"/>
      <c r="G17" s="77"/>
      <c r="H17" s="81"/>
      <c r="I17" s="66">
        <f t="shared" si="1"/>
        <v>45579</v>
      </c>
      <c r="J17" s="67" t="str">
        <f>IFERROR(VLOOKUP(I17,Start!$A$4:$C$18,2,0),"")</f>
        <v/>
      </c>
      <c r="K17" s="67" t="str">
        <f>IFERROR(VLOOKUP(I17,Start!$E$5:$G$6,2,0),"")</f>
        <v/>
      </c>
      <c r="L17" t="str">
        <f>IFERROR(VLOOKUP(I17,Start!$A$21:$C$25,2,0),"")</f>
        <v/>
      </c>
    </row>
    <row r="18" spans="1:12" ht="18.75" customHeight="1" x14ac:dyDescent="0.35">
      <c r="A18" s="12">
        <f t="shared" si="3"/>
        <v>45580</v>
      </c>
      <c r="B18" s="15">
        <f t="shared" si="0"/>
        <v>45580</v>
      </c>
      <c r="C18" s="71">
        <f t="shared" si="2"/>
        <v>42</v>
      </c>
      <c r="D18" s="78"/>
      <c r="E18" s="78"/>
      <c r="F18" s="78"/>
      <c r="G18" s="78"/>
      <c r="H18" s="82"/>
      <c r="I18" s="66">
        <f t="shared" si="1"/>
        <v>45580</v>
      </c>
      <c r="J18" s="67" t="str">
        <f>IFERROR(VLOOKUP(I18,Start!$A$4:$C$18,2,0),"")</f>
        <v/>
      </c>
      <c r="K18" s="67" t="str">
        <f>IFERROR(VLOOKUP(I18,Start!$E$5:$G$6,2,0),"")</f>
        <v/>
      </c>
      <c r="L18" t="str">
        <f>IFERROR(VLOOKUP(I18,Start!$A$21:$C$25,2,0),"")</f>
        <v/>
      </c>
    </row>
    <row r="19" spans="1:12" ht="18.75" customHeight="1" x14ac:dyDescent="0.35">
      <c r="A19" s="12">
        <f t="shared" si="3"/>
        <v>45581</v>
      </c>
      <c r="B19" s="15">
        <f t="shared" si="0"/>
        <v>45581</v>
      </c>
      <c r="C19" s="71">
        <f t="shared" si="2"/>
        <v>42</v>
      </c>
      <c r="D19" s="77"/>
      <c r="E19" s="77"/>
      <c r="F19" s="77"/>
      <c r="G19" s="77"/>
      <c r="H19" s="81"/>
      <c r="I19" s="66">
        <f t="shared" si="1"/>
        <v>45581</v>
      </c>
      <c r="J19" s="67" t="str">
        <f>IFERROR(VLOOKUP(I19,Start!$A$4:$C$18,2,0),"")</f>
        <v/>
      </c>
      <c r="K19" s="67" t="str">
        <f>IFERROR(VLOOKUP(I19,Start!$E$5:$G$6,2,0),"")</f>
        <v/>
      </c>
      <c r="L19" t="str">
        <f>IFERROR(VLOOKUP(I19,Start!$A$21:$C$25,2,0),"")</f>
        <v/>
      </c>
    </row>
    <row r="20" spans="1:12" ht="18.75" customHeight="1" x14ac:dyDescent="0.35">
      <c r="A20" s="12">
        <f t="shared" si="3"/>
        <v>45582</v>
      </c>
      <c r="B20" s="15">
        <f t="shared" si="0"/>
        <v>45582</v>
      </c>
      <c r="C20" s="71">
        <f t="shared" si="2"/>
        <v>42</v>
      </c>
      <c r="D20" s="78"/>
      <c r="E20" s="78"/>
      <c r="F20" s="78"/>
      <c r="G20" s="78"/>
      <c r="H20" s="82"/>
      <c r="I20" s="66">
        <f t="shared" si="1"/>
        <v>45582</v>
      </c>
      <c r="J20" s="67" t="str">
        <f>IFERROR(VLOOKUP(I20,Start!$A$4:$C$18,2,0),"")</f>
        <v/>
      </c>
      <c r="K20" s="67" t="str">
        <f>IFERROR(VLOOKUP(I20,Start!$E$5:$G$6,2,0),"")</f>
        <v/>
      </c>
      <c r="L20" t="str">
        <f>IFERROR(VLOOKUP(I20,Start!$A$21:$C$25,2,0),"")</f>
        <v/>
      </c>
    </row>
    <row r="21" spans="1:12" ht="18.75" customHeight="1" x14ac:dyDescent="0.35">
      <c r="A21" s="12">
        <f t="shared" si="3"/>
        <v>45583</v>
      </c>
      <c r="B21" s="15">
        <f t="shared" si="0"/>
        <v>45583</v>
      </c>
      <c r="C21" s="71">
        <f t="shared" si="2"/>
        <v>42</v>
      </c>
      <c r="D21" s="77"/>
      <c r="E21" s="77"/>
      <c r="F21" s="77"/>
      <c r="G21" s="77"/>
      <c r="H21" s="81"/>
      <c r="I21" s="66">
        <f t="shared" si="1"/>
        <v>45583</v>
      </c>
      <c r="J21" s="67" t="str">
        <f>IFERROR(VLOOKUP(I21,Start!$A$4:$C$18,2,0),"")</f>
        <v/>
      </c>
      <c r="K21" s="67" t="str">
        <f>IFERROR(VLOOKUP(I21,Start!$E$5:$G$6,2,0),"")</f>
        <v/>
      </c>
      <c r="L21" t="str">
        <f>IFERROR(VLOOKUP(I21,Start!$A$21:$C$25,2,0),"")</f>
        <v/>
      </c>
    </row>
    <row r="22" spans="1:12" ht="18.75" customHeight="1" x14ac:dyDescent="0.35">
      <c r="A22" s="12">
        <f t="shared" si="3"/>
        <v>45584</v>
      </c>
      <c r="B22" s="15">
        <f t="shared" si="0"/>
        <v>45584</v>
      </c>
      <c r="C22" s="71">
        <f t="shared" si="2"/>
        <v>42</v>
      </c>
      <c r="D22" s="78"/>
      <c r="E22" s="78"/>
      <c r="F22" s="78"/>
      <c r="G22" s="78"/>
      <c r="H22" s="82"/>
      <c r="I22" s="66">
        <f t="shared" si="1"/>
        <v>45584</v>
      </c>
      <c r="J22" s="67" t="str">
        <f>IFERROR(VLOOKUP(I22,Start!$A$4:$C$18,2,0),"")</f>
        <v/>
      </c>
      <c r="K22" s="67" t="str">
        <f>IFERROR(VLOOKUP(I22,Start!$E$5:$G$6,2,0),"")</f>
        <v/>
      </c>
      <c r="L22" t="str">
        <f>IFERROR(VLOOKUP(I22,Start!$A$21:$C$25,2,0),"")</f>
        <v/>
      </c>
    </row>
    <row r="23" spans="1:12" ht="18.75" customHeight="1" x14ac:dyDescent="0.35">
      <c r="A23" s="12">
        <f t="shared" si="3"/>
        <v>45585</v>
      </c>
      <c r="B23" s="15">
        <f t="shared" si="0"/>
        <v>45585</v>
      </c>
      <c r="C23" s="71">
        <f t="shared" si="2"/>
        <v>42</v>
      </c>
      <c r="D23" s="77"/>
      <c r="E23" s="77"/>
      <c r="F23" s="77"/>
      <c r="G23" s="77"/>
      <c r="H23" s="81"/>
      <c r="I23" s="66">
        <f t="shared" si="1"/>
        <v>45585</v>
      </c>
      <c r="J23" s="67" t="str">
        <f>IFERROR(VLOOKUP(I23,Start!$A$4:$C$18,2,0),"")</f>
        <v/>
      </c>
      <c r="K23" s="67" t="str">
        <f>IFERROR(VLOOKUP(I23,Start!$E$5:$G$6,2,0),"")</f>
        <v/>
      </c>
      <c r="L23" t="str">
        <f>IFERROR(VLOOKUP(I23,Start!$A$21:$C$25,2,0),"")</f>
        <v/>
      </c>
    </row>
    <row r="24" spans="1:12" ht="18.75" customHeight="1" x14ac:dyDescent="0.35">
      <c r="A24" s="12">
        <f t="shared" si="3"/>
        <v>45586</v>
      </c>
      <c r="B24" s="15">
        <f t="shared" si="0"/>
        <v>45586</v>
      </c>
      <c r="C24" s="71">
        <f t="shared" si="2"/>
        <v>43</v>
      </c>
      <c r="D24" s="78"/>
      <c r="E24" s="78"/>
      <c r="F24" s="78"/>
      <c r="G24" s="78"/>
      <c r="H24" s="82"/>
      <c r="I24" s="66">
        <f t="shared" si="1"/>
        <v>45586</v>
      </c>
      <c r="J24" s="67" t="str">
        <f>IFERROR(VLOOKUP(I24,Start!$A$4:$C$18,2,0),"")</f>
        <v/>
      </c>
      <c r="K24" s="67" t="str">
        <f>IFERROR(VLOOKUP(I24,Start!$E$5:$G$6,2,0),"")</f>
        <v/>
      </c>
      <c r="L24" t="str">
        <f>IFERROR(VLOOKUP(I24,Start!$A$21:$C$25,2,0),"")</f>
        <v/>
      </c>
    </row>
    <row r="25" spans="1:12" ht="18.75" customHeight="1" x14ac:dyDescent="0.35">
      <c r="A25" s="12">
        <f t="shared" si="3"/>
        <v>45587</v>
      </c>
      <c r="B25" s="15">
        <f t="shared" si="0"/>
        <v>45587</v>
      </c>
      <c r="C25" s="71">
        <f t="shared" si="2"/>
        <v>43</v>
      </c>
      <c r="D25" s="77"/>
      <c r="E25" s="77"/>
      <c r="F25" s="77"/>
      <c r="G25" s="77"/>
      <c r="H25" s="81"/>
      <c r="I25" s="66">
        <f t="shared" si="1"/>
        <v>45587</v>
      </c>
      <c r="J25" s="67" t="str">
        <f>IFERROR(VLOOKUP(I25,Start!$A$4:$C$18,2,0),"")</f>
        <v/>
      </c>
      <c r="K25" s="67" t="str">
        <f>IFERROR(VLOOKUP(I25,Start!$E$5:$G$6,2,0),"")</f>
        <v/>
      </c>
      <c r="L25" t="str">
        <f>IFERROR(VLOOKUP(I25,Start!$A$21:$C$25,2,0),"")</f>
        <v/>
      </c>
    </row>
    <row r="26" spans="1:12" ht="18.75" customHeight="1" x14ac:dyDescent="0.35">
      <c r="A26" s="12">
        <f t="shared" si="3"/>
        <v>45588</v>
      </c>
      <c r="B26" s="15">
        <f t="shared" si="0"/>
        <v>45588</v>
      </c>
      <c r="C26" s="71">
        <f t="shared" si="2"/>
        <v>43</v>
      </c>
      <c r="D26" s="78"/>
      <c r="E26" s="78"/>
      <c r="F26" s="78"/>
      <c r="G26" s="78"/>
      <c r="H26" s="82"/>
      <c r="I26" s="66">
        <f t="shared" si="1"/>
        <v>45588</v>
      </c>
      <c r="J26" s="67" t="str">
        <f>IFERROR(VLOOKUP(I26,Start!$A$4:$C$18,2,0),"")</f>
        <v/>
      </c>
      <c r="K26" s="67" t="str">
        <f>IFERROR(VLOOKUP(I26,Start!$E$5:$G$6,2,0),"")</f>
        <v/>
      </c>
      <c r="L26" t="str">
        <f>IFERROR(VLOOKUP(I26,Start!$A$21:$C$25,2,0),"")</f>
        <v/>
      </c>
    </row>
    <row r="27" spans="1:12" ht="18.75" customHeight="1" x14ac:dyDescent="0.35">
      <c r="A27" s="12">
        <f t="shared" si="3"/>
        <v>45589</v>
      </c>
      <c r="B27" s="15">
        <f t="shared" si="0"/>
        <v>45589</v>
      </c>
      <c r="C27" s="71">
        <f t="shared" si="2"/>
        <v>43</v>
      </c>
      <c r="D27" s="77"/>
      <c r="E27" s="77"/>
      <c r="F27" s="77"/>
      <c r="G27" s="77"/>
      <c r="H27" s="81"/>
      <c r="I27" s="66">
        <f t="shared" si="1"/>
        <v>45589</v>
      </c>
      <c r="J27" s="67" t="str">
        <f>IFERROR(VLOOKUP(I27,Start!$A$4:$C$18,2,0),"")</f>
        <v/>
      </c>
      <c r="K27" s="67" t="str">
        <f>IFERROR(VLOOKUP(I27,Start!$E$5:$G$6,2,0),"")</f>
        <v/>
      </c>
      <c r="L27" t="str">
        <f>IFERROR(VLOOKUP(I27,Start!$A$21:$C$25,2,0),"")</f>
        <v/>
      </c>
    </row>
    <row r="28" spans="1:12" ht="18.75" customHeight="1" x14ac:dyDescent="0.35">
      <c r="A28" s="12">
        <f t="shared" si="3"/>
        <v>45590</v>
      </c>
      <c r="B28" s="15">
        <f t="shared" si="0"/>
        <v>45590</v>
      </c>
      <c r="C28" s="71">
        <f t="shared" si="2"/>
        <v>43</v>
      </c>
      <c r="D28" s="78"/>
      <c r="E28" s="78"/>
      <c r="F28" s="78"/>
      <c r="G28" s="78"/>
      <c r="H28" s="82"/>
      <c r="I28" s="66">
        <f t="shared" si="1"/>
        <v>45590</v>
      </c>
      <c r="J28" s="67" t="str">
        <f>IFERROR(VLOOKUP(I28,Start!$A$4:$C$18,2,0),"")</f>
        <v/>
      </c>
      <c r="K28" s="67" t="str">
        <f>IFERROR(VLOOKUP(I28,Start!$E$5:$G$6,2,0),"")</f>
        <v/>
      </c>
      <c r="L28" t="str">
        <f>IFERROR(VLOOKUP(I28,Start!$A$21:$C$25,2,0),"")</f>
        <v/>
      </c>
    </row>
    <row r="29" spans="1:12" ht="18.75" customHeight="1" x14ac:dyDescent="0.35">
      <c r="A29" s="12">
        <f t="shared" si="3"/>
        <v>45591</v>
      </c>
      <c r="B29" s="15">
        <f t="shared" si="0"/>
        <v>45591</v>
      </c>
      <c r="C29" s="71">
        <f t="shared" si="2"/>
        <v>43</v>
      </c>
      <c r="D29" s="77"/>
      <c r="E29" s="77"/>
      <c r="F29" s="77"/>
      <c r="G29" s="77"/>
      <c r="H29" s="81"/>
      <c r="I29" s="66">
        <f t="shared" si="1"/>
        <v>45591</v>
      </c>
      <c r="J29" s="67" t="str">
        <f>IFERROR(VLOOKUP(I29,Start!$A$4:$C$18,2,0),"")</f>
        <v/>
      </c>
      <c r="K29" s="67" t="str">
        <f>IFERROR(VLOOKUP(I29,Start!$E$5:$G$6,2,0),"")</f>
        <v/>
      </c>
      <c r="L29" t="str">
        <f>IFERROR(VLOOKUP(I29,Start!$A$21:$C$25,2,0),"")</f>
        <v/>
      </c>
    </row>
    <row r="30" spans="1:12" ht="18.75" customHeight="1" x14ac:dyDescent="0.35">
      <c r="A30" s="12">
        <f t="shared" si="3"/>
        <v>45592</v>
      </c>
      <c r="B30" s="15">
        <f t="shared" si="0"/>
        <v>45592</v>
      </c>
      <c r="C30" s="71">
        <f t="shared" si="2"/>
        <v>43</v>
      </c>
      <c r="D30" s="78"/>
      <c r="E30" s="78"/>
      <c r="F30" s="78"/>
      <c r="G30" s="78"/>
      <c r="H30" s="82"/>
      <c r="I30" s="66">
        <f t="shared" si="1"/>
        <v>45592</v>
      </c>
      <c r="J30" s="67" t="str">
        <f>IFERROR(VLOOKUP(I30,Start!$A$4:$C$18,2,0),"")</f>
        <v/>
      </c>
      <c r="K30" s="67" t="str">
        <f>IFERROR(VLOOKUP(I30,Start!$E$5:$G$6,2,0),"")</f>
        <v/>
      </c>
      <c r="L30" t="str">
        <f>IFERROR(VLOOKUP(I30,Start!$A$21:$C$25,2,0),"")</f>
        <v/>
      </c>
    </row>
    <row r="31" spans="1:12" ht="18.75" customHeight="1" x14ac:dyDescent="0.35">
      <c r="A31" s="12">
        <f t="shared" si="3"/>
        <v>45593</v>
      </c>
      <c r="B31" s="15">
        <f t="shared" si="0"/>
        <v>45593</v>
      </c>
      <c r="C31" s="71">
        <f t="shared" si="2"/>
        <v>44</v>
      </c>
      <c r="D31" s="77"/>
      <c r="E31" s="77"/>
      <c r="F31" s="77"/>
      <c r="G31" s="77"/>
      <c r="H31" s="81"/>
      <c r="I31" s="66">
        <f t="shared" si="1"/>
        <v>45593</v>
      </c>
      <c r="J31" s="67" t="str">
        <f>IFERROR(VLOOKUP(I31,Start!$A$4:$C$18,2,0),"")</f>
        <v/>
      </c>
      <c r="K31" s="67" t="str">
        <f>IFERROR(VLOOKUP(I31,Start!$E$5:$G$6,2,0),"")</f>
        <v/>
      </c>
      <c r="L31" t="str">
        <f>IFERROR(VLOOKUP(I31,Start!$A$21:$C$25,2,0),"")</f>
        <v/>
      </c>
    </row>
    <row r="32" spans="1:12" ht="18.75" customHeight="1" x14ac:dyDescent="0.35">
      <c r="A32" s="12">
        <f t="shared" si="3"/>
        <v>45594</v>
      </c>
      <c r="B32" s="15">
        <f t="shared" si="0"/>
        <v>45594</v>
      </c>
      <c r="C32" s="71">
        <f>IF(A32="","",WEEKNUM(A32,21))</f>
        <v>44</v>
      </c>
      <c r="D32" s="78"/>
      <c r="E32" s="78"/>
      <c r="F32" s="78"/>
      <c r="G32" s="78"/>
      <c r="H32" s="82"/>
      <c r="I32" s="66">
        <f t="shared" si="1"/>
        <v>45594</v>
      </c>
      <c r="J32" s="67" t="str">
        <f>IFERROR(VLOOKUP(I32,Start!$A$4:$C$18,2,0),"")</f>
        <v/>
      </c>
      <c r="K32" s="67" t="str">
        <f>IFERROR(VLOOKUP(I32,Start!$E$5:$G$6,2,0),"")</f>
        <v/>
      </c>
      <c r="L32" t="str">
        <f>IFERROR(VLOOKUP(I32,Start!$A$21:$C$25,2,0),"")</f>
        <v/>
      </c>
    </row>
    <row r="33" spans="1:12" ht="18.75" customHeight="1" x14ac:dyDescent="0.35">
      <c r="A33" s="12">
        <f t="shared" si="3"/>
        <v>45595</v>
      </c>
      <c r="B33" s="15">
        <f t="shared" si="0"/>
        <v>45595</v>
      </c>
      <c r="C33" s="71">
        <f t="shared" ref="C33:C34" si="4">IF(A33="","",WEEKNUM(A33,21))</f>
        <v>44</v>
      </c>
      <c r="D33" s="78"/>
      <c r="E33" s="78"/>
      <c r="F33" s="78"/>
      <c r="G33" s="78"/>
      <c r="H33" s="82"/>
      <c r="I33" s="66">
        <f t="shared" si="1"/>
        <v>45595</v>
      </c>
      <c r="J33" s="67" t="str">
        <f>IFERROR(VLOOKUP(I33,Start!$A$4:$C$18,2,0),"")</f>
        <v/>
      </c>
      <c r="K33" s="67" t="str">
        <f>IFERROR(VLOOKUP(I33,Start!$E$5:$G$6,2,0),"")</f>
        <v/>
      </c>
      <c r="L33" t="str">
        <f>IFERROR(VLOOKUP(I33,Start!$A$21:$C$25,2,0),"")</f>
        <v/>
      </c>
    </row>
    <row r="34" spans="1:12" ht="18.75" customHeight="1" thickBot="1" x14ac:dyDescent="0.4">
      <c r="A34" s="13">
        <f t="shared" si="3"/>
        <v>45596</v>
      </c>
      <c r="B34" s="16">
        <f t="shared" si="0"/>
        <v>45596</v>
      </c>
      <c r="C34" s="72">
        <f t="shared" si="4"/>
        <v>44</v>
      </c>
      <c r="D34" s="79"/>
      <c r="E34" s="79"/>
      <c r="F34" s="79"/>
      <c r="G34" s="79"/>
      <c r="H34" s="83"/>
      <c r="I34" s="66">
        <f t="shared" si="1"/>
        <v>45596</v>
      </c>
      <c r="J34" s="67" t="str">
        <f>IFERROR(VLOOKUP(I34,Start!$A$4:$C$18,2,0),"")</f>
        <v/>
      </c>
      <c r="K34" s="67" t="str">
        <f>IFERROR(VLOOKUP(I34,Start!$E$5:$G$6,2,0),"")</f>
        <v/>
      </c>
      <c r="L34" t="str">
        <f>IFERROR(VLOOKUP(I34,Start!$A$21:$C$25,2,0),"")</f>
        <v/>
      </c>
    </row>
    <row r="35" spans="1:12" ht="15" thickTop="1" x14ac:dyDescent="0.35">
      <c r="C35" s="60"/>
      <c r="D35" s="10"/>
      <c r="E35" s="10"/>
      <c r="F35" s="10"/>
      <c r="G35" s="10"/>
      <c r="H35" s="10"/>
    </row>
    <row r="36" spans="1:12" x14ac:dyDescent="0.35">
      <c r="C36" s="60"/>
    </row>
    <row r="72" spans="1:1" x14ac:dyDescent="0.35">
      <c r="A72" s="14"/>
    </row>
    <row r="73" spans="1:1" x14ac:dyDescent="0.35">
      <c r="A73" s="14"/>
    </row>
    <row r="74" spans="1:1" x14ac:dyDescent="0.35">
      <c r="A74" s="14"/>
    </row>
    <row r="75" spans="1:1" x14ac:dyDescent="0.35">
      <c r="A75" s="14"/>
    </row>
    <row r="76" spans="1:1" x14ac:dyDescent="0.35">
      <c r="A76" s="14"/>
    </row>
  </sheetData>
  <sheetProtection selectLockedCells="1"/>
  <conditionalFormatting sqref="D4:H4">
    <cfRule type="expression" dxfId="83" priority="3">
      <formula>WEEKDAY($B4,2)&gt;5</formula>
    </cfRule>
  </conditionalFormatting>
  <conditionalFormatting sqref="D5:H34">
    <cfRule type="expression" dxfId="81" priority="14">
      <formula>WEEKDAY($B5,2)&gt;5</formula>
    </cfRule>
  </conditionalFormatting>
  <conditionalFormatting sqref="A5:A34">
    <cfRule type="expression" dxfId="79" priority="13">
      <formula>WEEKDAY($B5,2)&gt;5</formula>
    </cfRule>
  </conditionalFormatting>
  <conditionalFormatting sqref="B5:C34">
    <cfRule type="expression" dxfId="77" priority="12">
      <formula>WEEKDAY($B5,2)&gt;5</formula>
    </cfRule>
  </conditionalFormatting>
  <conditionalFormatting sqref="C4:H4">
    <cfRule type="expression" dxfId="75" priority="11">
      <formula>WEEKDAY($B4,2)&gt;5</formula>
    </cfRule>
  </conditionalFormatting>
  <conditionalFormatting sqref="A4">
    <cfRule type="expression" dxfId="73" priority="10">
      <formula>WEEKDAY($B4,2)&gt;5</formula>
    </cfRule>
  </conditionalFormatting>
  <conditionalFormatting sqref="B4">
    <cfRule type="expression" dxfId="71" priority="9">
      <formula>WEEKDAY($B4,2)&gt;5</formula>
    </cfRule>
  </conditionalFormatting>
  <conditionalFormatting sqref="D4:H34">
    <cfRule type="cellIs" dxfId="69" priority="4" operator="equal">
      <formula>"g"</formula>
    </cfRule>
    <cfRule type="cellIs" dxfId="68" priority="6" operator="equal">
      <formula>"m"</formula>
    </cfRule>
    <cfRule type="cellIs" dxfId="67" priority="7" operator="equal">
      <formula>"U"</formula>
    </cfRule>
  </conditionalFormatting>
  <conditionalFormatting sqref="E1:E2">
    <cfRule type="cellIs" dxfId="63" priority="5" operator="equal">
      <formula>0</formula>
    </cfRule>
  </conditionalFormatting>
  <conditionalFormatting sqref="A4">
    <cfRule type="expression" dxfId="59" priority="2">
      <formula>WEEKDAY($B4,2)&gt;5</formula>
    </cfRule>
  </conditionalFormatting>
  <conditionalFormatting sqref="B4:C4">
    <cfRule type="expression" dxfId="57" priority="1">
      <formula>WEEKDAY($B4,2)&gt;5</formula>
    </cfRule>
  </conditionalFormatting>
  <pageMargins left="0.7" right="0.7" top="0.78740157499999996" bottom="0.78740157499999996" header="0.3" footer="0.3"/>
  <pageSetup paperSize="9" orientation="portrait" horizontalDpi="4294967295" verticalDpi="4294967295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EEA9E1D2-D1B5-4DE3-A1B0-6776ADFE1183}">
            <xm:f>NOT(ISERROR(VLOOKUP($A4,Start!$C$4:$C$18,1,FALSE)))</xm:f>
            <x14:dxf>
              <fill>
                <patternFill>
                  <bgColor rgb="FFFF0000"/>
                </patternFill>
              </fill>
            </x14:dxf>
          </x14:cfRule>
          <xm:sqref>A4:H34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zoomScaleNormal="100" workbookViewId="0">
      <pane xSplit="3" ySplit="3" topLeftCell="D4" activePane="bottomRight" state="frozen"/>
      <selection pane="topRight" activeCell="C19" sqref="C19"/>
      <selection pane="bottomLeft" activeCell="C19" sqref="C19"/>
      <selection pane="bottomRight" sqref="A1:XFD1048576"/>
    </sheetView>
  </sheetViews>
  <sheetFormatPr baseColWidth="10" defaultColWidth="11.453125" defaultRowHeight="14.5" x14ac:dyDescent="0.35"/>
  <cols>
    <col min="1" max="1" width="10.7265625" bestFit="1" customWidth="1"/>
    <col min="2" max="2" width="4" customWidth="1"/>
    <col min="3" max="3" width="4.26953125" style="63" customWidth="1"/>
    <col min="4" max="7" width="8.6328125" customWidth="1"/>
    <col min="8" max="8" width="6.6328125" customWidth="1"/>
    <col min="9" max="9" width="5.81640625" hidden="1" customWidth="1"/>
    <col min="10" max="10" width="22.453125" bestFit="1" customWidth="1"/>
    <col min="11" max="11" width="14.26953125" bestFit="1" customWidth="1"/>
    <col min="12" max="12" width="19.6328125" bestFit="1" customWidth="1"/>
    <col min="13" max="14" width="12.90625" customWidth="1"/>
    <col min="15" max="16" width="19.6328125" bestFit="1" customWidth="1"/>
    <col min="17" max="17" width="4" customWidth="1"/>
    <col min="18" max="18" width="19.6328125" bestFit="1" customWidth="1"/>
    <col min="19" max="19" width="7.36328125" customWidth="1"/>
    <col min="20" max="20" width="7.453125" customWidth="1"/>
    <col min="21" max="21" width="10.54296875" customWidth="1"/>
    <col min="22" max="22" width="9.453125" customWidth="1"/>
    <col min="23" max="23" width="11.54296875" hidden="1" customWidth="1"/>
    <col min="24" max="24" width="11.54296875" customWidth="1"/>
    <col min="25" max="25" width="2.1796875" hidden="1" customWidth="1"/>
    <col min="26" max="26" width="14.26953125" hidden="1" customWidth="1"/>
    <col min="27" max="27" width="3" hidden="1" customWidth="1"/>
  </cols>
  <sheetData>
    <row r="1" spans="1:19" ht="26" x14ac:dyDescent="0.6">
      <c r="A1" s="17" t="s">
        <v>0</v>
      </c>
      <c r="E1" s="94" t="s">
        <v>34</v>
      </c>
      <c r="J1" s="17"/>
      <c r="K1" t="s">
        <v>50</v>
      </c>
      <c r="L1" t="s">
        <v>55</v>
      </c>
      <c r="M1" s="74"/>
      <c r="Q1" t="s">
        <v>50</v>
      </c>
      <c r="R1" t="s">
        <v>55</v>
      </c>
      <c r="S1" s="74"/>
    </row>
    <row r="2" spans="1:19" s="47" customFormat="1" ht="22.4" customHeight="1" thickBot="1" x14ac:dyDescent="0.65">
      <c r="A2" s="64">
        <f>Start!C1</f>
        <v>2024</v>
      </c>
      <c r="B2" s="18">
        <f>A2</f>
        <v>2024</v>
      </c>
      <c r="C2" s="69"/>
      <c r="D2" s="9"/>
      <c r="E2" s="68" t="str">
        <f>IF(F2&lt;&gt;"",Start!E6,"")</f>
        <v/>
      </c>
      <c r="F2"/>
      <c r="H2"/>
      <c r="I2"/>
      <c r="J2" s="17"/>
      <c r="K2" t="s">
        <v>51</v>
      </c>
      <c r="L2" t="s">
        <v>52</v>
      </c>
      <c r="M2" s="75"/>
      <c r="Q2" t="s">
        <v>51</v>
      </c>
      <c r="R2" t="s">
        <v>52</v>
      </c>
      <c r="S2" s="75"/>
    </row>
    <row r="3" spans="1:19" s="24" customFormat="1" ht="15.5" customHeight="1" thickTop="1" x14ac:dyDescent="0.35">
      <c r="A3" s="22" t="s">
        <v>21</v>
      </c>
      <c r="B3" s="23" t="s">
        <v>22</v>
      </c>
      <c r="C3" s="70" t="s">
        <v>23</v>
      </c>
      <c r="D3" s="21" t="str">
        <f>Start!$B21</f>
        <v>Ivanov</v>
      </c>
      <c r="E3" s="21" t="str">
        <f>Start!$B22</f>
        <v>Jahnke</v>
      </c>
      <c r="F3" s="21" t="str">
        <f>Start!$B23</f>
        <v>Krausse</v>
      </c>
      <c r="G3" s="21" t="str">
        <f>Start!$B24</f>
        <v>Schmidt</v>
      </c>
      <c r="H3" s="80" t="str">
        <f>Start!$B25</f>
        <v>Thurau</v>
      </c>
      <c r="K3" t="s">
        <v>53</v>
      </c>
      <c r="L3" t="s">
        <v>54</v>
      </c>
      <c r="M3" s="76"/>
      <c r="Q3" t="s">
        <v>53</v>
      </c>
      <c r="R3" t="s">
        <v>54</v>
      </c>
      <c r="S3" s="76"/>
    </row>
    <row r="4" spans="1:19" ht="19.899999999999999" customHeight="1" x14ac:dyDescent="0.35">
      <c r="A4" s="12">
        <f>DATE(B2,11,1)</f>
        <v>45597</v>
      </c>
      <c r="B4" s="15">
        <f t="shared" ref="B4:B34" si="0">A4</f>
        <v>45597</v>
      </c>
      <c r="C4" s="71">
        <f>WEEKNUM(A4,21)</f>
        <v>44</v>
      </c>
      <c r="D4" s="77"/>
      <c r="E4" s="77"/>
      <c r="F4" s="77"/>
      <c r="G4" s="77"/>
      <c r="H4" s="81"/>
      <c r="I4" s="66">
        <f t="shared" ref="I4:I34" si="1">A4</f>
        <v>45597</v>
      </c>
      <c r="J4" s="67" t="str">
        <f>IFERROR(VLOOKUP(I4,Start!$A$4:$C$18,2,0),"")</f>
        <v>Allerheiligen</v>
      </c>
      <c r="K4" s="67" t="str">
        <f>IFERROR(VLOOKUP(I4,Start!$E$5:$G$6,2,0),"")</f>
        <v/>
      </c>
      <c r="L4" t="str">
        <f>IFERROR(VLOOKUP(I4,Start!$A$21:$C$25,2,0),"")</f>
        <v/>
      </c>
    </row>
    <row r="5" spans="1:19" ht="19.899999999999999" customHeight="1" x14ac:dyDescent="0.35">
      <c r="A5" s="12">
        <f>IFERROR(IF(MONTH(A4+1)=MONTH(A$4),A4+1,""),"")</f>
        <v>45598</v>
      </c>
      <c r="B5" s="15">
        <f t="shared" si="0"/>
        <v>45598</v>
      </c>
      <c r="C5" s="71">
        <f t="shared" ref="C5:C34" si="2">WEEKNUM(A5,21)</f>
        <v>44</v>
      </c>
      <c r="D5" s="77"/>
      <c r="E5" s="77"/>
      <c r="F5" s="77"/>
      <c r="G5" s="77"/>
      <c r="H5" s="81"/>
      <c r="I5" s="66">
        <f t="shared" si="1"/>
        <v>45598</v>
      </c>
      <c r="J5" s="67" t="str">
        <f>IFERROR(VLOOKUP(I5,Start!$A$4:$C$18,2,0),"")</f>
        <v/>
      </c>
      <c r="K5" s="67" t="str">
        <f>IFERROR(VLOOKUP(I5,Start!$E$5:$G$6,2,0),"")</f>
        <v/>
      </c>
      <c r="L5" t="str">
        <f>IFERROR(VLOOKUP(I5,Start!$A$21:$C$25,2,0),"")</f>
        <v/>
      </c>
    </row>
    <row r="6" spans="1:19" ht="18.75" customHeight="1" x14ac:dyDescent="0.35">
      <c r="A6" s="12">
        <f t="shared" ref="A6:A34" si="3">IFERROR(IF(MONTH(A5+1)=MONTH(A$4),A5+1,""),"")</f>
        <v>45599</v>
      </c>
      <c r="B6" s="15">
        <f t="shared" si="0"/>
        <v>45599</v>
      </c>
      <c r="C6" s="71">
        <f t="shared" si="2"/>
        <v>44</v>
      </c>
      <c r="D6" s="78"/>
      <c r="E6" s="78"/>
      <c r="F6" s="78"/>
      <c r="G6" s="78"/>
      <c r="H6" s="82"/>
      <c r="I6" s="66">
        <f t="shared" si="1"/>
        <v>45599</v>
      </c>
      <c r="J6" s="67" t="str">
        <f>IFERROR(VLOOKUP(I6,Start!$A$4:$C$18,2,0),"")</f>
        <v/>
      </c>
      <c r="K6" s="67" t="str">
        <f>IFERROR(VLOOKUP(I6,Start!$E$5:$G$6,2,0),"")</f>
        <v/>
      </c>
      <c r="L6" t="str">
        <f>IFERROR(VLOOKUP(I6,Start!$A$21:$C$25,2,0),"")</f>
        <v/>
      </c>
    </row>
    <row r="7" spans="1:19" ht="18.75" customHeight="1" x14ac:dyDescent="0.35">
      <c r="A7" s="12">
        <f t="shared" si="3"/>
        <v>45600</v>
      </c>
      <c r="B7" s="15">
        <f t="shared" si="0"/>
        <v>45600</v>
      </c>
      <c r="C7" s="71">
        <f t="shared" si="2"/>
        <v>45</v>
      </c>
      <c r="D7" s="77"/>
      <c r="E7" s="77"/>
      <c r="F7" s="77"/>
      <c r="G7" s="77"/>
      <c r="H7" s="81"/>
      <c r="I7" s="66">
        <f t="shared" si="1"/>
        <v>45600</v>
      </c>
      <c r="J7" s="67" t="str">
        <f>IFERROR(VLOOKUP(I7,Start!$A$4:$C$18,2,0),"")</f>
        <v/>
      </c>
      <c r="K7" s="67" t="str">
        <f>IFERROR(VLOOKUP(I7,Start!$E$5:$G$6,2,0),"")</f>
        <v/>
      </c>
      <c r="L7" t="str">
        <f>IFERROR(VLOOKUP(I7,Start!$A$21:$C$25,2,0),"")</f>
        <v/>
      </c>
    </row>
    <row r="8" spans="1:19" ht="18.75" customHeight="1" x14ac:dyDescent="0.35">
      <c r="A8" s="12">
        <f t="shared" si="3"/>
        <v>45601</v>
      </c>
      <c r="B8" s="15">
        <f t="shared" si="0"/>
        <v>45601</v>
      </c>
      <c r="C8" s="71">
        <f t="shared" si="2"/>
        <v>45</v>
      </c>
      <c r="D8" s="78"/>
      <c r="E8" s="78"/>
      <c r="F8" s="78"/>
      <c r="G8" s="78"/>
      <c r="H8" s="82"/>
      <c r="I8" s="66">
        <f t="shared" si="1"/>
        <v>45601</v>
      </c>
      <c r="J8" s="67" t="str">
        <f>IFERROR(VLOOKUP(I8,Start!$A$4:$C$18,2,0),"")</f>
        <v/>
      </c>
      <c r="K8" s="67" t="str">
        <f>IFERROR(VLOOKUP(I8,Start!$E$5:$G$6,2,0),"")</f>
        <v/>
      </c>
      <c r="L8" t="str">
        <f>IFERROR(VLOOKUP(I8,Start!$A$21:$C$25,2,0),"")</f>
        <v/>
      </c>
    </row>
    <row r="9" spans="1:19" ht="18.75" customHeight="1" x14ac:dyDescent="0.35">
      <c r="A9" s="12">
        <f t="shared" si="3"/>
        <v>45602</v>
      </c>
      <c r="B9" s="15">
        <f t="shared" si="0"/>
        <v>45602</v>
      </c>
      <c r="C9" s="71">
        <f t="shared" si="2"/>
        <v>45</v>
      </c>
      <c r="D9" s="77"/>
      <c r="E9" s="77"/>
      <c r="F9" s="77"/>
      <c r="G9" s="77"/>
      <c r="H9" s="81"/>
      <c r="I9" s="66">
        <f t="shared" si="1"/>
        <v>45602</v>
      </c>
      <c r="J9" s="67" t="str">
        <f>IFERROR(VLOOKUP(I9,Start!$A$4:$C$18,2,0),"")</f>
        <v/>
      </c>
      <c r="K9" s="67" t="str">
        <f>IFERROR(VLOOKUP(I9,Start!$E$5:$G$6,2,0),"")</f>
        <v/>
      </c>
      <c r="L9" t="str">
        <f>IFERROR(VLOOKUP(I9,Start!$A$21:$C$25,2,0),"")</f>
        <v/>
      </c>
    </row>
    <row r="10" spans="1:19" ht="18.75" customHeight="1" x14ac:dyDescent="0.35">
      <c r="A10" s="12">
        <f t="shared" si="3"/>
        <v>45603</v>
      </c>
      <c r="B10" s="15">
        <f t="shared" si="0"/>
        <v>45603</v>
      </c>
      <c r="C10" s="71">
        <f t="shared" si="2"/>
        <v>45</v>
      </c>
      <c r="D10" s="78"/>
      <c r="E10" s="78"/>
      <c r="F10" s="78"/>
      <c r="G10" s="78"/>
      <c r="H10" s="82"/>
      <c r="I10" s="66">
        <f t="shared" si="1"/>
        <v>45603</v>
      </c>
      <c r="J10" s="67" t="str">
        <f>IFERROR(VLOOKUP(I10,Start!$A$4:$C$18,2,0),"")</f>
        <v/>
      </c>
      <c r="K10" s="67" t="str">
        <f>IFERROR(VLOOKUP(I10,Start!$E$5:$G$6,2,0),"")</f>
        <v/>
      </c>
      <c r="L10" t="str">
        <f>IFERROR(VLOOKUP(I10,Start!$A$21:$C$25,2,0),"")</f>
        <v/>
      </c>
    </row>
    <row r="11" spans="1:19" ht="18.75" customHeight="1" x14ac:dyDescent="0.35">
      <c r="A11" s="12">
        <f t="shared" si="3"/>
        <v>45604</v>
      </c>
      <c r="B11" s="15">
        <f t="shared" si="0"/>
        <v>45604</v>
      </c>
      <c r="C11" s="71">
        <f t="shared" si="2"/>
        <v>45</v>
      </c>
      <c r="D11" s="77"/>
      <c r="E11" s="77"/>
      <c r="F11" s="77"/>
      <c r="G11" s="77"/>
      <c r="H11" s="81"/>
      <c r="I11" s="66">
        <f t="shared" si="1"/>
        <v>45604</v>
      </c>
      <c r="J11" s="67" t="str">
        <f>IFERROR(VLOOKUP(I11,Start!$A$4:$C$18,2,0),"")</f>
        <v/>
      </c>
      <c r="K11" s="67" t="str">
        <f>IFERROR(VLOOKUP(I11,Start!$E$5:$G$6,2,0),"")</f>
        <v/>
      </c>
      <c r="L11" t="str">
        <f>IFERROR(VLOOKUP(I11,Start!$A$21:$C$25,2,0),"")</f>
        <v/>
      </c>
    </row>
    <row r="12" spans="1:19" ht="18.75" customHeight="1" x14ac:dyDescent="0.35">
      <c r="A12" s="12">
        <f t="shared" si="3"/>
        <v>45605</v>
      </c>
      <c r="B12" s="15">
        <f t="shared" si="0"/>
        <v>45605</v>
      </c>
      <c r="C12" s="71">
        <f t="shared" si="2"/>
        <v>45</v>
      </c>
      <c r="D12" s="78"/>
      <c r="E12" s="78"/>
      <c r="F12" s="78"/>
      <c r="G12" s="78"/>
      <c r="H12" s="82"/>
      <c r="I12" s="66">
        <f t="shared" si="1"/>
        <v>45605</v>
      </c>
      <c r="J12" s="67" t="str">
        <f>IFERROR(VLOOKUP(I12,Start!$A$4:$C$18,2,0),"")</f>
        <v/>
      </c>
      <c r="K12" s="67" t="str">
        <f>IFERROR(VLOOKUP(I12,Start!$E$5:$G$6,2,0),"")</f>
        <v/>
      </c>
      <c r="L12" t="str">
        <f>IFERROR(VLOOKUP(I12,Start!$A$21:$C$25,2,0),"")</f>
        <v/>
      </c>
    </row>
    <row r="13" spans="1:19" ht="18.75" customHeight="1" x14ac:dyDescent="0.35">
      <c r="A13" s="12">
        <f t="shared" si="3"/>
        <v>45606</v>
      </c>
      <c r="B13" s="15">
        <f t="shared" si="0"/>
        <v>45606</v>
      </c>
      <c r="C13" s="71">
        <f t="shared" si="2"/>
        <v>45</v>
      </c>
      <c r="D13" s="77"/>
      <c r="E13" s="77"/>
      <c r="F13" s="77"/>
      <c r="G13" s="77"/>
      <c r="H13" s="81"/>
      <c r="I13" s="66">
        <f t="shared" si="1"/>
        <v>45606</v>
      </c>
      <c r="J13" s="67" t="str">
        <f>IFERROR(VLOOKUP(I13,Start!$A$4:$C$18,2,0),"")</f>
        <v/>
      </c>
      <c r="K13" s="67" t="str">
        <f>IFERROR(VLOOKUP(I13,Start!$E$5:$G$6,2,0),"")</f>
        <v/>
      </c>
      <c r="L13" t="str">
        <f>IFERROR(VLOOKUP(I13,Start!$A$21:$C$25,2,0),"")</f>
        <v/>
      </c>
    </row>
    <row r="14" spans="1:19" ht="18.75" customHeight="1" x14ac:dyDescent="0.35">
      <c r="A14" s="12">
        <f t="shared" si="3"/>
        <v>45607</v>
      </c>
      <c r="B14" s="15">
        <f t="shared" si="0"/>
        <v>45607</v>
      </c>
      <c r="C14" s="71">
        <f t="shared" si="2"/>
        <v>46</v>
      </c>
      <c r="D14" s="78"/>
      <c r="E14" s="78"/>
      <c r="F14" s="78"/>
      <c r="G14" s="78"/>
      <c r="H14" s="82"/>
      <c r="I14" s="66">
        <f t="shared" si="1"/>
        <v>45607</v>
      </c>
      <c r="J14" s="67" t="str">
        <f>IFERROR(VLOOKUP(I14,Start!$A$4:$C$18,2,0),"")</f>
        <v/>
      </c>
      <c r="K14" s="67" t="str">
        <f>IFERROR(VLOOKUP(I14,Start!$E$5:$G$6,2,0),"")</f>
        <v/>
      </c>
      <c r="L14" t="str">
        <f>IFERROR(VLOOKUP(I14,Start!$A$21:$C$25,2,0),"")</f>
        <v/>
      </c>
    </row>
    <row r="15" spans="1:19" ht="18.75" customHeight="1" x14ac:dyDescent="0.35">
      <c r="A15" s="12">
        <f t="shared" si="3"/>
        <v>45608</v>
      </c>
      <c r="B15" s="15">
        <f t="shared" si="0"/>
        <v>45608</v>
      </c>
      <c r="C15" s="71">
        <f t="shared" si="2"/>
        <v>46</v>
      </c>
      <c r="D15" s="77"/>
      <c r="E15" s="77"/>
      <c r="F15" s="77"/>
      <c r="G15" s="77"/>
      <c r="H15" s="81"/>
      <c r="I15" s="66">
        <f t="shared" si="1"/>
        <v>45608</v>
      </c>
      <c r="J15" s="67" t="str">
        <f>IFERROR(VLOOKUP(I15,Start!$A$4:$C$18,2,0),"")</f>
        <v/>
      </c>
      <c r="K15" s="67" t="str">
        <f>IFERROR(VLOOKUP(I15,Start!$E$5:$G$6,2,0),"")</f>
        <v/>
      </c>
      <c r="L15" t="str">
        <f>IFERROR(VLOOKUP(I15,Start!$A$21:$C$25,2,0),"")</f>
        <v/>
      </c>
    </row>
    <row r="16" spans="1:19" ht="18.75" customHeight="1" x14ac:dyDescent="0.35">
      <c r="A16" s="12">
        <f t="shared" si="3"/>
        <v>45609</v>
      </c>
      <c r="B16" s="15">
        <f t="shared" si="0"/>
        <v>45609</v>
      </c>
      <c r="C16" s="71">
        <f t="shared" si="2"/>
        <v>46</v>
      </c>
      <c r="D16" s="78"/>
      <c r="E16" s="78"/>
      <c r="F16" s="78"/>
      <c r="G16" s="78"/>
      <c r="H16" s="82"/>
      <c r="I16" s="66">
        <f t="shared" si="1"/>
        <v>45609</v>
      </c>
      <c r="J16" s="67" t="str">
        <f>IFERROR(VLOOKUP(I16,Start!$A$4:$C$18,2,0),"")</f>
        <v/>
      </c>
      <c r="K16" s="67" t="str">
        <f>IFERROR(VLOOKUP(I16,Start!$E$5:$G$6,2,0),"")</f>
        <v/>
      </c>
      <c r="L16" t="str">
        <f>IFERROR(VLOOKUP(I16,Start!$A$21:$C$25,2,0),"")</f>
        <v/>
      </c>
    </row>
    <row r="17" spans="1:12" ht="18.75" customHeight="1" x14ac:dyDescent="0.35">
      <c r="A17" s="12">
        <f t="shared" si="3"/>
        <v>45610</v>
      </c>
      <c r="B17" s="15">
        <f t="shared" si="0"/>
        <v>45610</v>
      </c>
      <c r="C17" s="71">
        <f t="shared" si="2"/>
        <v>46</v>
      </c>
      <c r="D17" s="77"/>
      <c r="E17" s="77"/>
      <c r="F17" s="77"/>
      <c r="G17" s="77"/>
      <c r="H17" s="81"/>
      <c r="I17" s="66">
        <f t="shared" si="1"/>
        <v>45610</v>
      </c>
      <c r="J17" s="67" t="str">
        <f>IFERROR(VLOOKUP(I17,Start!$A$4:$C$18,2,0),"")</f>
        <v/>
      </c>
      <c r="K17" s="67" t="str">
        <f>IFERROR(VLOOKUP(I17,Start!$E$5:$G$6,2,0),"")</f>
        <v/>
      </c>
      <c r="L17" t="str">
        <f>IFERROR(VLOOKUP(I17,Start!$A$21:$C$25,2,0),"")</f>
        <v/>
      </c>
    </row>
    <row r="18" spans="1:12" ht="18.75" customHeight="1" x14ac:dyDescent="0.35">
      <c r="A18" s="12">
        <f t="shared" si="3"/>
        <v>45611</v>
      </c>
      <c r="B18" s="15">
        <f t="shared" si="0"/>
        <v>45611</v>
      </c>
      <c r="C18" s="71">
        <f t="shared" si="2"/>
        <v>46</v>
      </c>
      <c r="D18" s="78"/>
      <c r="E18" s="78"/>
      <c r="F18" s="78"/>
      <c r="G18" s="78"/>
      <c r="H18" s="82"/>
      <c r="I18" s="66">
        <f t="shared" si="1"/>
        <v>45611</v>
      </c>
      <c r="J18" s="67" t="str">
        <f>IFERROR(VLOOKUP(I18,Start!$A$4:$C$18,2,0),"")</f>
        <v/>
      </c>
      <c r="K18" s="67" t="str">
        <f>IFERROR(VLOOKUP(I18,Start!$E$5:$G$6,2,0),"")</f>
        <v/>
      </c>
      <c r="L18" t="str">
        <f>IFERROR(VLOOKUP(I18,Start!$A$21:$C$25,2,0),"")</f>
        <v/>
      </c>
    </row>
    <row r="19" spans="1:12" ht="18.75" customHeight="1" x14ac:dyDescent="0.35">
      <c r="A19" s="12">
        <f t="shared" si="3"/>
        <v>45612</v>
      </c>
      <c r="B19" s="15">
        <f t="shared" si="0"/>
        <v>45612</v>
      </c>
      <c r="C19" s="71">
        <f t="shared" si="2"/>
        <v>46</v>
      </c>
      <c r="D19" s="77"/>
      <c r="E19" s="77"/>
      <c r="F19" s="77"/>
      <c r="G19" s="77"/>
      <c r="H19" s="81"/>
      <c r="I19" s="66">
        <f t="shared" si="1"/>
        <v>45612</v>
      </c>
      <c r="J19" s="67" t="str">
        <f>IFERROR(VLOOKUP(I19,Start!$A$4:$C$18,2,0),"")</f>
        <v/>
      </c>
      <c r="K19" s="67" t="str">
        <f>IFERROR(VLOOKUP(I19,Start!$E$5:$G$6,2,0),"")</f>
        <v/>
      </c>
      <c r="L19" t="str">
        <f>IFERROR(VLOOKUP(I19,Start!$A$21:$C$25,2,0),"")</f>
        <v/>
      </c>
    </row>
    <row r="20" spans="1:12" ht="18.75" customHeight="1" x14ac:dyDescent="0.35">
      <c r="A20" s="12">
        <f t="shared" si="3"/>
        <v>45613</v>
      </c>
      <c r="B20" s="15">
        <f t="shared" si="0"/>
        <v>45613</v>
      </c>
      <c r="C20" s="71">
        <f t="shared" si="2"/>
        <v>46</v>
      </c>
      <c r="D20" s="78"/>
      <c r="E20" s="78"/>
      <c r="F20" s="78"/>
      <c r="G20" s="78"/>
      <c r="H20" s="82"/>
      <c r="I20" s="66">
        <f t="shared" si="1"/>
        <v>45613</v>
      </c>
      <c r="J20" s="67" t="str">
        <f>IFERROR(VLOOKUP(I20,Start!$A$4:$C$18,2,0),"")</f>
        <v/>
      </c>
      <c r="K20" s="67" t="str">
        <f>IFERROR(VLOOKUP(I20,Start!$E$5:$G$6,2,0),"")</f>
        <v/>
      </c>
      <c r="L20" t="str">
        <f>IFERROR(VLOOKUP(I20,Start!$A$21:$C$25,2,0),"")</f>
        <v/>
      </c>
    </row>
    <row r="21" spans="1:12" ht="18.75" customHeight="1" x14ac:dyDescent="0.35">
      <c r="A21" s="12">
        <f t="shared" si="3"/>
        <v>45614</v>
      </c>
      <c r="B21" s="15">
        <f t="shared" si="0"/>
        <v>45614</v>
      </c>
      <c r="C21" s="71">
        <f t="shared" si="2"/>
        <v>47</v>
      </c>
      <c r="D21" s="77"/>
      <c r="E21" s="77"/>
      <c r="F21" s="77"/>
      <c r="G21" s="77"/>
      <c r="H21" s="81"/>
      <c r="I21" s="66">
        <f t="shared" si="1"/>
        <v>45614</v>
      </c>
      <c r="J21" s="67" t="str">
        <f>IFERROR(VLOOKUP(I21,Start!$A$4:$C$18,2,0),"")</f>
        <v/>
      </c>
      <c r="K21" s="67" t="str">
        <f>IFERROR(VLOOKUP(I21,Start!$E$5:$G$6,2,0),"")</f>
        <v/>
      </c>
      <c r="L21" t="str">
        <f>IFERROR(VLOOKUP(I21,Start!$A$21:$C$25,2,0),"")</f>
        <v/>
      </c>
    </row>
    <row r="22" spans="1:12" ht="18.75" customHeight="1" x14ac:dyDescent="0.35">
      <c r="A22" s="12">
        <f t="shared" si="3"/>
        <v>45615</v>
      </c>
      <c r="B22" s="15">
        <f t="shared" si="0"/>
        <v>45615</v>
      </c>
      <c r="C22" s="71">
        <f t="shared" si="2"/>
        <v>47</v>
      </c>
      <c r="D22" s="78"/>
      <c r="E22" s="78"/>
      <c r="F22" s="78"/>
      <c r="G22" s="78"/>
      <c r="H22" s="82"/>
      <c r="I22" s="66">
        <f t="shared" si="1"/>
        <v>45615</v>
      </c>
      <c r="J22" s="67" t="str">
        <f>IFERROR(VLOOKUP(I22,Start!$A$4:$C$18,2,0),"")</f>
        <v/>
      </c>
      <c r="K22" s="67" t="str">
        <f>IFERROR(VLOOKUP(I22,Start!$E$5:$G$6,2,0),"")</f>
        <v/>
      </c>
      <c r="L22" t="str">
        <f>IFERROR(VLOOKUP(I22,Start!$A$21:$C$25,2,0),"")</f>
        <v/>
      </c>
    </row>
    <row r="23" spans="1:12" ht="18.75" customHeight="1" x14ac:dyDescent="0.35">
      <c r="A23" s="12">
        <f t="shared" si="3"/>
        <v>45616</v>
      </c>
      <c r="B23" s="15">
        <f t="shared" si="0"/>
        <v>45616</v>
      </c>
      <c r="C23" s="71">
        <f t="shared" si="2"/>
        <v>47</v>
      </c>
      <c r="D23" s="77"/>
      <c r="E23" s="77"/>
      <c r="F23" s="77"/>
      <c r="G23" s="77"/>
      <c r="H23" s="81"/>
      <c r="I23" s="66">
        <f t="shared" si="1"/>
        <v>45616</v>
      </c>
      <c r="J23" s="67" t="str">
        <f>IFERROR(VLOOKUP(I23,Start!$A$4:$C$18,2,0),"")</f>
        <v/>
      </c>
      <c r="K23" s="67" t="str">
        <f>IFERROR(VLOOKUP(I23,Start!$E$5:$G$6,2,0),"")</f>
        <v/>
      </c>
      <c r="L23" t="str">
        <f>IFERROR(VLOOKUP(I23,Start!$A$21:$C$25,2,0),"")</f>
        <v/>
      </c>
    </row>
    <row r="24" spans="1:12" ht="18.75" customHeight="1" x14ac:dyDescent="0.35">
      <c r="A24" s="12">
        <f t="shared" si="3"/>
        <v>45617</v>
      </c>
      <c r="B24" s="15">
        <f t="shared" si="0"/>
        <v>45617</v>
      </c>
      <c r="C24" s="71">
        <f t="shared" si="2"/>
        <v>47</v>
      </c>
      <c r="D24" s="78"/>
      <c r="E24" s="78"/>
      <c r="F24" s="78"/>
      <c r="G24" s="78"/>
      <c r="H24" s="82"/>
      <c r="I24" s="66">
        <f t="shared" si="1"/>
        <v>45617</v>
      </c>
      <c r="J24" s="67" t="str">
        <f>IFERROR(VLOOKUP(I24,Start!$A$4:$C$18,2,0),"")</f>
        <v/>
      </c>
      <c r="K24" s="67" t="str">
        <f>IFERROR(VLOOKUP(I24,Start!$E$5:$G$6,2,0),"")</f>
        <v/>
      </c>
      <c r="L24" t="str">
        <f>IFERROR(VLOOKUP(I24,Start!$A$21:$C$25,2,0),"")</f>
        <v/>
      </c>
    </row>
    <row r="25" spans="1:12" ht="18.75" customHeight="1" x14ac:dyDescent="0.35">
      <c r="A25" s="12">
        <f t="shared" si="3"/>
        <v>45618</v>
      </c>
      <c r="B25" s="15">
        <f t="shared" si="0"/>
        <v>45618</v>
      </c>
      <c r="C25" s="71">
        <f t="shared" si="2"/>
        <v>47</v>
      </c>
      <c r="D25" s="77"/>
      <c r="E25" s="77"/>
      <c r="F25" s="77"/>
      <c r="G25" s="77"/>
      <c r="H25" s="81"/>
      <c r="I25" s="66">
        <f t="shared" si="1"/>
        <v>45618</v>
      </c>
      <c r="J25" s="67" t="str">
        <f>IFERROR(VLOOKUP(I25,Start!$A$4:$C$18,2,0),"")</f>
        <v/>
      </c>
      <c r="K25" s="67" t="str">
        <f>IFERROR(VLOOKUP(I25,Start!$E$5:$G$6,2,0),"")</f>
        <v/>
      </c>
      <c r="L25" t="str">
        <f>IFERROR(VLOOKUP(I25,Start!$A$21:$C$25,2,0),"")</f>
        <v/>
      </c>
    </row>
    <row r="26" spans="1:12" ht="18.75" customHeight="1" x14ac:dyDescent="0.35">
      <c r="A26" s="12">
        <f t="shared" si="3"/>
        <v>45619</v>
      </c>
      <c r="B26" s="15">
        <f t="shared" si="0"/>
        <v>45619</v>
      </c>
      <c r="C26" s="71">
        <f t="shared" si="2"/>
        <v>47</v>
      </c>
      <c r="D26" s="78"/>
      <c r="E26" s="78"/>
      <c r="F26" s="78"/>
      <c r="G26" s="78"/>
      <c r="H26" s="82"/>
      <c r="I26" s="66">
        <f t="shared" si="1"/>
        <v>45619</v>
      </c>
      <c r="J26" s="67" t="str">
        <f>IFERROR(VLOOKUP(I26,Start!$A$4:$C$18,2,0),"")</f>
        <v/>
      </c>
      <c r="K26" s="67" t="str">
        <f>IFERROR(VLOOKUP(I26,Start!$E$5:$G$6,2,0),"")</f>
        <v/>
      </c>
      <c r="L26" t="str">
        <f>IFERROR(VLOOKUP(I26,Start!$A$21:$C$25,2,0),"")</f>
        <v/>
      </c>
    </row>
    <row r="27" spans="1:12" ht="18.75" customHeight="1" x14ac:dyDescent="0.35">
      <c r="A27" s="12">
        <f t="shared" si="3"/>
        <v>45620</v>
      </c>
      <c r="B27" s="15">
        <f t="shared" si="0"/>
        <v>45620</v>
      </c>
      <c r="C27" s="71">
        <f t="shared" si="2"/>
        <v>47</v>
      </c>
      <c r="D27" s="77"/>
      <c r="E27" s="77"/>
      <c r="F27" s="77"/>
      <c r="G27" s="77"/>
      <c r="H27" s="81"/>
      <c r="I27" s="66">
        <f t="shared" si="1"/>
        <v>45620</v>
      </c>
      <c r="J27" s="67" t="str">
        <f>IFERROR(VLOOKUP(I27,Start!$A$4:$C$18,2,0),"")</f>
        <v/>
      </c>
      <c r="K27" s="67" t="str">
        <f>IFERROR(VLOOKUP(I27,Start!$E$5:$G$6,2,0),"")</f>
        <v/>
      </c>
      <c r="L27" t="str">
        <f>IFERROR(VLOOKUP(I27,Start!$A$21:$C$25,2,0),"")</f>
        <v/>
      </c>
    </row>
    <row r="28" spans="1:12" ht="18.75" customHeight="1" x14ac:dyDescent="0.35">
      <c r="A28" s="12">
        <f t="shared" si="3"/>
        <v>45621</v>
      </c>
      <c r="B28" s="15">
        <f t="shared" si="0"/>
        <v>45621</v>
      </c>
      <c r="C28" s="71">
        <f t="shared" si="2"/>
        <v>48</v>
      </c>
      <c r="D28" s="78"/>
      <c r="E28" s="78"/>
      <c r="F28" s="78"/>
      <c r="G28" s="78"/>
      <c r="H28" s="82"/>
      <c r="I28" s="66">
        <f t="shared" si="1"/>
        <v>45621</v>
      </c>
      <c r="J28" s="67" t="str">
        <f>IFERROR(VLOOKUP(I28,Start!$A$4:$C$18,2,0),"")</f>
        <v/>
      </c>
      <c r="K28" s="67" t="str">
        <f>IFERROR(VLOOKUP(I28,Start!$E$5:$G$6,2,0),"")</f>
        <v/>
      </c>
      <c r="L28" t="str">
        <f>IFERROR(VLOOKUP(I28,Start!$A$21:$C$25,2,0),"")</f>
        <v/>
      </c>
    </row>
    <row r="29" spans="1:12" ht="18.75" customHeight="1" x14ac:dyDescent="0.35">
      <c r="A29" s="12">
        <f t="shared" si="3"/>
        <v>45622</v>
      </c>
      <c r="B29" s="15">
        <f t="shared" si="0"/>
        <v>45622</v>
      </c>
      <c r="C29" s="71">
        <f t="shared" si="2"/>
        <v>48</v>
      </c>
      <c r="D29" s="77"/>
      <c r="E29" s="77"/>
      <c r="F29" s="77"/>
      <c r="G29" s="77"/>
      <c r="H29" s="81"/>
      <c r="I29" s="66">
        <f t="shared" si="1"/>
        <v>45622</v>
      </c>
      <c r="J29" s="67" t="str">
        <f>IFERROR(VLOOKUP(I29,Start!$A$4:$C$18,2,0),"")</f>
        <v/>
      </c>
      <c r="K29" s="67" t="str">
        <f>IFERROR(VLOOKUP(I29,Start!$E$5:$G$6,2,0),"")</f>
        <v/>
      </c>
      <c r="L29" t="str">
        <f>IFERROR(VLOOKUP(I29,Start!$A$21:$C$25,2,0),"")</f>
        <v/>
      </c>
    </row>
    <row r="30" spans="1:12" ht="18.75" customHeight="1" x14ac:dyDescent="0.35">
      <c r="A30" s="12">
        <f t="shared" si="3"/>
        <v>45623</v>
      </c>
      <c r="B30" s="15">
        <f t="shared" si="0"/>
        <v>45623</v>
      </c>
      <c r="C30" s="71">
        <f t="shared" si="2"/>
        <v>48</v>
      </c>
      <c r="D30" s="78"/>
      <c r="E30" s="78"/>
      <c r="F30" s="78"/>
      <c r="G30" s="78"/>
      <c r="H30" s="82"/>
      <c r="I30" s="66">
        <f t="shared" si="1"/>
        <v>45623</v>
      </c>
      <c r="J30" s="67" t="str">
        <f>IFERROR(VLOOKUP(I30,Start!$A$4:$C$18,2,0),"")</f>
        <v/>
      </c>
      <c r="K30" s="67" t="str">
        <f>IFERROR(VLOOKUP(I30,Start!$E$5:$G$6,2,0),"")</f>
        <v/>
      </c>
      <c r="L30" t="str">
        <f>IFERROR(VLOOKUP(I30,Start!$A$21:$C$25,2,0),"")</f>
        <v/>
      </c>
    </row>
    <row r="31" spans="1:12" ht="18.75" customHeight="1" x14ac:dyDescent="0.35">
      <c r="A31" s="12">
        <f t="shared" si="3"/>
        <v>45624</v>
      </c>
      <c r="B31" s="15">
        <f t="shared" si="0"/>
        <v>45624</v>
      </c>
      <c r="C31" s="71">
        <f t="shared" si="2"/>
        <v>48</v>
      </c>
      <c r="D31" s="77"/>
      <c r="E31" s="77"/>
      <c r="F31" s="77"/>
      <c r="G31" s="77"/>
      <c r="H31" s="81"/>
      <c r="I31" s="66">
        <f t="shared" si="1"/>
        <v>45624</v>
      </c>
      <c r="J31" s="67" t="str">
        <f>IFERROR(VLOOKUP(I31,Start!$A$4:$C$18,2,0),"")</f>
        <v/>
      </c>
      <c r="K31" s="67" t="str">
        <f>IFERROR(VLOOKUP(I31,Start!$E$5:$G$6,2,0),"")</f>
        <v/>
      </c>
      <c r="L31" t="str">
        <f>IFERROR(VLOOKUP(I31,Start!$A$21:$C$25,2,0),"")</f>
        <v/>
      </c>
    </row>
    <row r="32" spans="1:12" ht="18.75" customHeight="1" x14ac:dyDescent="0.35">
      <c r="A32" s="12">
        <f t="shared" si="3"/>
        <v>45625</v>
      </c>
      <c r="B32" s="15">
        <f t="shared" si="0"/>
        <v>45625</v>
      </c>
      <c r="C32" s="71">
        <f>IF(A32="","",WEEKNUM(A32,21))</f>
        <v>48</v>
      </c>
      <c r="D32" s="78"/>
      <c r="E32" s="78"/>
      <c r="F32" s="78"/>
      <c r="G32" s="78"/>
      <c r="H32" s="82"/>
      <c r="I32" s="66">
        <f t="shared" si="1"/>
        <v>45625</v>
      </c>
      <c r="J32" s="67" t="str">
        <f>IFERROR(VLOOKUP(I32,Start!$A$4:$C$18,2,0),"")</f>
        <v/>
      </c>
      <c r="K32" s="67" t="str">
        <f>IFERROR(VLOOKUP(I32,Start!$E$5:$G$6,2,0),"")</f>
        <v/>
      </c>
      <c r="L32" t="str">
        <f>IFERROR(VLOOKUP(I32,Start!$A$21:$C$25,2,0),"")</f>
        <v/>
      </c>
    </row>
    <row r="33" spans="1:12" ht="18.75" customHeight="1" x14ac:dyDescent="0.35">
      <c r="A33" s="12">
        <f t="shared" si="3"/>
        <v>45626</v>
      </c>
      <c r="B33" s="15">
        <f t="shared" si="0"/>
        <v>45626</v>
      </c>
      <c r="C33" s="71">
        <f t="shared" ref="C33:C34" si="4">IF(A33="","",WEEKNUM(A33,21))</f>
        <v>48</v>
      </c>
      <c r="D33" s="78"/>
      <c r="E33" s="78"/>
      <c r="F33" s="78"/>
      <c r="G33" s="78"/>
      <c r="H33" s="82"/>
      <c r="I33" s="66">
        <f t="shared" si="1"/>
        <v>45626</v>
      </c>
      <c r="J33" s="67" t="str">
        <f>IFERROR(VLOOKUP(I33,Start!$A$4:$C$18,2,0),"")</f>
        <v/>
      </c>
      <c r="K33" s="67" t="str">
        <f>IFERROR(VLOOKUP(I33,Start!$E$5:$G$6,2,0),"")</f>
        <v/>
      </c>
      <c r="L33" t="str">
        <f>IFERROR(VLOOKUP(I33,Start!$A$21:$C$25,2,0),"")</f>
        <v/>
      </c>
    </row>
    <row r="34" spans="1:12" ht="18.75" customHeight="1" thickBot="1" x14ac:dyDescent="0.4">
      <c r="A34" s="13" t="str">
        <f t="shared" si="3"/>
        <v/>
      </c>
      <c r="B34" s="16" t="str">
        <f t="shared" si="0"/>
        <v/>
      </c>
      <c r="C34" s="72" t="str">
        <f t="shared" si="4"/>
        <v/>
      </c>
      <c r="D34" s="79"/>
      <c r="E34" s="79"/>
      <c r="F34" s="79"/>
      <c r="G34" s="79"/>
      <c r="H34" s="83"/>
      <c r="I34" s="66" t="str">
        <f t="shared" si="1"/>
        <v/>
      </c>
      <c r="J34" s="67" t="str">
        <f>IFERROR(VLOOKUP(I34,Start!$A$4:$C$18,2,0),"")</f>
        <v/>
      </c>
      <c r="K34" s="67" t="str">
        <f>IFERROR(VLOOKUP(I34,Start!$E$5:$G$6,2,0),"")</f>
        <v/>
      </c>
      <c r="L34" t="str">
        <f>IFERROR(VLOOKUP(I34,Start!$A$21:$C$25,2,0),"")</f>
        <v/>
      </c>
    </row>
    <row r="35" spans="1:12" ht="15" thickTop="1" x14ac:dyDescent="0.35">
      <c r="C35" s="60"/>
      <c r="D35" s="10"/>
      <c r="E35" s="10"/>
      <c r="F35" s="10"/>
      <c r="G35" s="10"/>
      <c r="H35" s="10"/>
    </row>
    <row r="36" spans="1:12" x14ac:dyDescent="0.35">
      <c r="C36" s="60"/>
    </row>
    <row r="72" spans="1:1" x14ac:dyDescent="0.35">
      <c r="A72" s="14"/>
    </row>
    <row r="73" spans="1:1" x14ac:dyDescent="0.35">
      <c r="A73" s="14"/>
    </row>
    <row r="74" spans="1:1" x14ac:dyDescent="0.35">
      <c r="A74" s="14"/>
    </row>
    <row r="75" spans="1:1" x14ac:dyDescent="0.35">
      <c r="A75" s="14"/>
    </row>
    <row r="76" spans="1:1" x14ac:dyDescent="0.35">
      <c r="A76" s="14"/>
    </row>
  </sheetData>
  <sheetProtection selectLockedCells="1"/>
  <conditionalFormatting sqref="D4:H4">
    <cfRule type="expression" dxfId="55" priority="3">
      <formula>WEEKDAY($B4,2)&gt;5</formula>
    </cfRule>
  </conditionalFormatting>
  <conditionalFormatting sqref="D5:H34">
    <cfRule type="expression" dxfId="53" priority="14">
      <formula>WEEKDAY($B5,2)&gt;5</formula>
    </cfRule>
  </conditionalFormatting>
  <conditionalFormatting sqref="A5:A34">
    <cfRule type="expression" dxfId="51" priority="13">
      <formula>WEEKDAY($B5,2)&gt;5</formula>
    </cfRule>
  </conditionalFormatting>
  <conditionalFormatting sqref="B5:C34">
    <cfRule type="expression" dxfId="49" priority="12">
      <formula>WEEKDAY($B5,2)&gt;5</formula>
    </cfRule>
  </conditionalFormatting>
  <conditionalFormatting sqref="C4:H4">
    <cfRule type="expression" dxfId="47" priority="11">
      <formula>WEEKDAY($B4,2)&gt;5</formula>
    </cfRule>
  </conditionalFormatting>
  <conditionalFormatting sqref="A4">
    <cfRule type="expression" dxfId="45" priority="10">
      <formula>WEEKDAY($B4,2)&gt;5</formula>
    </cfRule>
  </conditionalFormatting>
  <conditionalFormatting sqref="B4">
    <cfRule type="expression" dxfId="43" priority="9">
      <formula>WEEKDAY($B4,2)&gt;5</formula>
    </cfRule>
  </conditionalFormatting>
  <conditionalFormatting sqref="D4:H34">
    <cfRule type="cellIs" dxfId="41" priority="4" operator="equal">
      <formula>"g"</formula>
    </cfRule>
    <cfRule type="cellIs" dxfId="40" priority="6" operator="equal">
      <formula>"m"</formula>
    </cfRule>
    <cfRule type="cellIs" dxfId="39" priority="7" operator="equal">
      <formula>"U"</formula>
    </cfRule>
  </conditionalFormatting>
  <conditionalFormatting sqref="E1:E2">
    <cfRule type="cellIs" dxfId="35" priority="5" operator="equal">
      <formula>0</formula>
    </cfRule>
  </conditionalFormatting>
  <conditionalFormatting sqref="A4">
    <cfRule type="expression" dxfId="31" priority="2">
      <formula>WEEKDAY($B4,2)&gt;5</formula>
    </cfRule>
  </conditionalFormatting>
  <conditionalFormatting sqref="B4:C4">
    <cfRule type="expression" dxfId="29" priority="1">
      <formula>WEEKDAY($B4,2)&gt;5</formula>
    </cfRule>
  </conditionalFormatting>
  <pageMargins left="0.7" right="0.7" top="0.78740157499999996" bottom="0.78740157499999996" header="0.3" footer="0.3"/>
  <pageSetup paperSize="9" orientation="portrait" horizontalDpi="4294967295" verticalDpi="4294967295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61524FF5-53E2-4A2D-B21F-030286C384AA}">
            <xm:f>NOT(ISERROR(VLOOKUP($A4,Start!$C$4:$C$18,1,FALSE)))</xm:f>
            <x14:dxf>
              <fill>
                <patternFill>
                  <bgColor rgb="FFFF0000"/>
                </patternFill>
              </fill>
            </x14:dxf>
          </x14:cfRule>
          <xm:sqref>A4:H34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workbookViewId="0">
      <pane xSplit="3" ySplit="3" topLeftCell="D4" activePane="bottomRight" state="frozen"/>
      <selection pane="topRight" activeCell="C19" sqref="C19"/>
      <selection pane="bottomLeft" activeCell="C19" sqref="C19"/>
      <selection pane="bottomRight" activeCell="A5" sqref="A5"/>
    </sheetView>
  </sheetViews>
  <sheetFormatPr baseColWidth="10" defaultColWidth="11.453125" defaultRowHeight="14.5" x14ac:dyDescent="0.35"/>
  <cols>
    <col min="1" max="1" width="10.7265625" bestFit="1" customWidth="1"/>
    <col min="2" max="2" width="4" customWidth="1"/>
    <col min="3" max="3" width="4.26953125" style="63" customWidth="1"/>
    <col min="4" max="7" width="8.6328125" customWidth="1"/>
    <col min="8" max="8" width="6.6328125" customWidth="1"/>
    <col min="9" max="9" width="5.81640625" hidden="1" customWidth="1"/>
    <col min="10" max="10" width="22.453125" bestFit="1" customWidth="1"/>
    <col min="11" max="11" width="14.26953125" bestFit="1" customWidth="1"/>
    <col min="12" max="12" width="19.6328125" bestFit="1" customWidth="1"/>
    <col min="13" max="14" width="12.90625" customWidth="1"/>
    <col min="15" max="16" width="19.6328125" bestFit="1" customWidth="1"/>
    <col min="17" max="17" width="4" customWidth="1"/>
    <col min="18" max="18" width="19.6328125" bestFit="1" customWidth="1"/>
    <col min="19" max="19" width="7.36328125" customWidth="1"/>
    <col min="20" max="20" width="7.453125" customWidth="1"/>
    <col min="21" max="21" width="10.54296875" customWidth="1"/>
    <col min="22" max="22" width="9.453125" customWidth="1"/>
    <col min="23" max="23" width="11.54296875" hidden="1" customWidth="1"/>
    <col min="24" max="24" width="11.54296875" customWidth="1"/>
    <col min="25" max="25" width="2.1796875" hidden="1" customWidth="1"/>
    <col min="26" max="26" width="14.26953125" hidden="1" customWidth="1"/>
    <col min="27" max="27" width="3" hidden="1" customWidth="1"/>
  </cols>
  <sheetData>
    <row r="1" spans="1:19" ht="26" x14ac:dyDescent="0.6">
      <c r="A1" s="17" t="s">
        <v>0</v>
      </c>
      <c r="E1" s="94" t="s">
        <v>35</v>
      </c>
      <c r="J1" s="17"/>
      <c r="K1" t="s">
        <v>50</v>
      </c>
      <c r="L1" t="s">
        <v>55</v>
      </c>
      <c r="M1" s="74"/>
      <c r="Q1" t="s">
        <v>50</v>
      </c>
      <c r="R1" t="s">
        <v>55</v>
      </c>
      <c r="S1" s="74"/>
    </row>
    <row r="2" spans="1:19" s="47" customFormat="1" ht="22.4" customHeight="1" thickBot="1" x14ac:dyDescent="0.65">
      <c r="A2" s="64">
        <f>Start!C1</f>
        <v>2024</v>
      </c>
      <c r="B2" s="18">
        <f>A2</f>
        <v>2024</v>
      </c>
      <c r="C2" s="69"/>
      <c r="D2" s="9"/>
      <c r="E2" s="68" t="str">
        <f>IF(F2&lt;&gt;"",Start!E6,"")</f>
        <v/>
      </c>
      <c r="F2"/>
      <c r="H2"/>
      <c r="I2"/>
      <c r="J2" s="17"/>
      <c r="K2" t="s">
        <v>51</v>
      </c>
      <c r="L2" t="s">
        <v>52</v>
      </c>
      <c r="M2" s="75"/>
      <c r="Q2" t="s">
        <v>51</v>
      </c>
      <c r="R2" t="s">
        <v>52</v>
      </c>
      <c r="S2" s="75"/>
    </row>
    <row r="3" spans="1:19" s="24" customFormat="1" ht="15.5" customHeight="1" thickTop="1" x14ac:dyDescent="0.35">
      <c r="A3" s="22" t="s">
        <v>21</v>
      </c>
      <c r="B3" s="23" t="s">
        <v>22</v>
      </c>
      <c r="C3" s="70" t="s">
        <v>23</v>
      </c>
      <c r="D3" s="21" t="str">
        <f>Start!$B21</f>
        <v>Ivanov</v>
      </c>
      <c r="E3" s="21" t="str">
        <f>Start!$B22</f>
        <v>Jahnke</v>
      </c>
      <c r="F3" s="21" t="str">
        <f>Start!$B23</f>
        <v>Krausse</v>
      </c>
      <c r="G3" s="21" t="str">
        <f>Start!$B24</f>
        <v>Schmidt</v>
      </c>
      <c r="H3" s="80" t="str">
        <f>Start!$B25</f>
        <v>Thurau</v>
      </c>
      <c r="K3" t="s">
        <v>53</v>
      </c>
      <c r="L3" t="s">
        <v>54</v>
      </c>
      <c r="M3" s="76"/>
      <c r="Q3" t="s">
        <v>53</v>
      </c>
      <c r="R3" t="s">
        <v>54</v>
      </c>
      <c r="S3" s="76"/>
    </row>
    <row r="4" spans="1:19" ht="19.899999999999999" customHeight="1" x14ac:dyDescent="0.35">
      <c r="A4" s="12">
        <f>DATE(B2,12,1)</f>
        <v>45627</v>
      </c>
      <c r="B4" s="15">
        <f t="shared" ref="B4:B34" si="0">A4</f>
        <v>45627</v>
      </c>
      <c r="C4" s="71">
        <f>WEEKNUM(A4,21)</f>
        <v>48</v>
      </c>
      <c r="D4" s="77"/>
      <c r="E4" s="77"/>
      <c r="F4" s="77"/>
      <c r="G4" s="77"/>
      <c r="H4" s="81"/>
      <c r="I4" s="66">
        <f t="shared" ref="I4:I34" si="1">A4</f>
        <v>45627</v>
      </c>
      <c r="J4" s="67" t="str">
        <f>IFERROR(VLOOKUP(I4,Start!$A$4:$C$18,2,0),"")</f>
        <v/>
      </c>
      <c r="K4" s="67" t="str">
        <f>IFERROR(VLOOKUP(I4,Start!$E$5:$G$6,2,0),"")</f>
        <v/>
      </c>
      <c r="L4" t="str">
        <f>IFERROR(VLOOKUP(I4,Start!$A$21:$C$25,2,0),"")</f>
        <v/>
      </c>
    </row>
    <row r="5" spans="1:19" ht="19.899999999999999" customHeight="1" x14ac:dyDescent="0.35">
      <c r="A5" s="12">
        <f>IFERROR(IF(MONTH(A4+1)=MONTH(A$4),A4+1,""),"")</f>
        <v>45628</v>
      </c>
      <c r="B5" s="15">
        <f t="shared" si="0"/>
        <v>45628</v>
      </c>
      <c r="C5" s="71">
        <f t="shared" ref="C5:C34" si="2">WEEKNUM(A5,21)</f>
        <v>49</v>
      </c>
      <c r="D5" s="77"/>
      <c r="E5" s="77"/>
      <c r="F5" s="77"/>
      <c r="G5" s="77"/>
      <c r="H5" s="81"/>
      <c r="I5" s="66">
        <f t="shared" si="1"/>
        <v>45628</v>
      </c>
      <c r="J5" s="67" t="str">
        <f>IFERROR(VLOOKUP(I5,Start!$A$4:$C$18,2,0),"")</f>
        <v/>
      </c>
      <c r="K5" s="67" t="str">
        <f>IFERROR(VLOOKUP(I5,Start!$E$5:$G$6,2,0),"")</f>
        <v/>
      </c>
      <c r="L5" t="str">
        <f>IFERROR(VLOOKUP(I5,Start!$A$21:$C$25,2,0),"")</f>
        <v/>
      </c>
    </row>
    <row r="6" spans="1:19" ht="18.75" customHeight="1" x14ac:dyDescent="0.35">
      <c r="A6" s="12">
        <f t="shared" ref="A6:A34" si="3">IFERROR(IF(MONTH(A5+1)=MONTH(A$4),A5+1,""),"")</f>
        <v>45629</v>
      </c>
      <c r="B6" s="15">
        <f t="shared" si="0"/>
        <v>45629</v>
      </c>
      <c r="C6" s="71">
        <f t="shared" si="2"/>
        <v>49</v>
      </c>
      <c r="D6" s="78"/>
      <c r="E6" s="78"/>
      <c r="F6" s="78"/>
      <c r="G6" s="78"/>
      <c r="H6" s="82"/>
      <c r="I6" s="66">
        <f t="shared" si="1"/>
        <v>45629</v>
      </c>
      <c r="J6" s="67" t="str">
        <f>IFERROR(VLOOKUP(I6,Start!$A$4:$C$18,2,0),"")</f>
        <v/>
      </c>
      <c r="K6" s="67" t="str">
        <f>IFERROR(VLOOKUP(I6,Start!$E$5:$G$6,2,0),"")</f>
        <v/>
      </c>
      <c r="L6" t="str">
        <f>IFERROR(VLOOKUP(I6,Start!$A$21:$C$25,2,0),"")</f>
        <v/>
      </c>
    </row>
    <row r="7" spans="1:19" ht="18.75" customHeight="1" x14ac:dyDescent="0.35">
      <c r="A7" s="12">
        <f t="shared" si="3"/>
        <v>45630</v>
      </c>
      <c r="B7" s="15">
        <f t="shared" si="0"/>
        <v>45630</v>
      </c>
      <c r="C7" s="71">
        <f t="shared" si="2"/>
        <v>49</v>
      </c>
      <c r="D7" s="77"/>
      <c r="E7" s="77"/>
      <c r="F7" s="77"/>
      <c r="G7" s="77"/>
      <c r="H7" s="81"/>
      <c r="I7" s="66">
        <f t="shared" si="1"/>
        <v>45630</v>
      </c>
      <c r="J7" s="67" t="str">
        <f>IFERROR(VLOOKUP(I7,Start!$A$4:$C$18,2,0),"")</f>
        <v/>
      </c>
      <c r="K7" s="67" t="str">
        <f>IFERROR(VLOOKUP(I7,Start!$E$5:$G$6,2,0),"")</f>
        <v/>
      </c>
      <c r="L7" t="str">
        <f>IFERROR(VLOOKUP(I7,Start!$A$21:$C$25,2,0),"")</f>
        <v/>
      </c>
    </row>
    <row r="8" spans="1:19" ht="18.75" customHeight="1" x14ac:dyDescent="0.35">
      <c r="A8" s="12">
        <f t="shared" si="3"/>
        <v>45631</v>
      </c>
      <c r="B8" s="15">
        <f t="shared" si="0"/>
        <v>45631</v>
      </c>
      <c r="C8" s="71">
        <f t="shared" si="2"/>
        <v>49</v>
      </c>
      <c r="D8" s="78"/>
      <c r="E8" s="78"/>
      <c r="F8" s="78"/>
      <c r="G8" s="78"/>
      <c r="H8" s="82"/>
      <c r="I8" s="66">
        <f t="shared" si="1"/>
        <v>45631</v>
      </c>
      <c r="J8" s="67" t="str">
        <f>IFERROR(VLOOKUP(I8,Start!$A$4:$C$18,2,0),"")</f>
        <v/>
      </c>
      <c r="K8" s="67" t="str">
        <f>IFERROR(VLOOKUP(I8,Start!$E$5:$G$6,2,0),"")</f>
        <v/>
      </c>
      <c r="L8" t="str">
        <f>IFERROR(VLOOKUP(I8,Start!$A$21:$C$25,2,0),"")</f>
        <v/>
      </c>
    </row>
    <row r="9" spans="1:19" ht="18.75" customHeight="1" x14ac:dyDescent="0.35">
      <c r="A9" s="12">
        <f t="shared" si="3"/>
        <v>45632</v>
      </c>
      <c r="B9" s="15">
        <f t="shared" si="0"/>
        <v>45632</v>
      </c>
      <c r="C9" s="71">
        <f t="shared" si="2"/>
        <v>49</v>
      </c>
      <c r="D9" s="77"/>
      <c r="E9" s="77"/>
      <c r="F9" s="77"/>
      <c r="G9" s="77"/>
      <c r="H9" s="81"/>
      <c r="I9" s="66">
        <f t="shared" si="1"/>
        <v>45632</v>
      </c>
      <c r="J9" s="67" t="str">
        <f>IFERROR(VLOOKUP(I9,Start!$A$4:$C$18,2,0),"")</f>
        <v/>
      </c>
      <c r="K9" s="67" t="str">
        <f>IFERROR(VLOOKUP(I9,Start!$E$5:$G$6,2,0),"")</f>
        <v/>
      </c>
      <c r="L9" t="str">
        <f>IFERROR(VLOOKUP(I9,Start!$A$21:$C$25,2,0),"")</f>
        <v/>
      </c>
    </row>
    <row r="10" spans="1:19" ht="18.75" customHeight="1" x14ac:dyDescent="0.35">
      <c r="A10" s="12">
        <f t="shared" si="3"/>
        <v>45633</v>
      </c>
      <c r="B10" s="15">
        <f t="shared" si="0"/>
        <v>45633</v>
      </c>
      <c r="C10" s="71">
        <f t="shared" si="2"/>
        <v>49</v>
      </c>
      <c r="D10" s="78"/>
      <c r="E10" s="78"/>
      <c r="F10" s="78"/>
      <c r="G10" s="78"/>
      <c r="H10" s="82"/>
      <c r="I10" s="66">
        <f t="shared" si="1"/>
        <v>45633</v>
      </c>
      <c r="J10" s="67" t="str">
        <f>IFERROR(VLOOKUP(I10,Start!$A$4:$C$18,2,0),"")</f>
        <v/>
      </c>
      <c r="K10" s="67" t="str">
        <f>IFERROR(VLOOKUP(I10,Start!$E$5:$G$6,2,0),"")</f>
        <v/>
      </c>
      <c r="L10" t="str">
        <f>IFERROR(VLOOKUP(I10,Start!$A$21:$C$25,2,0),"")</f>
        <v/>
      </c>
    </row>
    <row r="11" spans="1:19" ht="18.75" customHeight="1" x14ac:dyDescent="0.35">
      <c r="A11" s="12">
        <f t="shared" si="3"/>
        <v>45634</v>
      </c>
      <c r="B11" s="15">
        <f t="shared" si="0"/>
        <v>45634</v>
      </c>
      <c r="C11" s="71">
        <f t="shared" si="2"/>
        <v>49</v>
      </c>
      <c r="D11" s="77"/>
      <c r="E11" s="77"/>
      <c r="F11" s="77"/>
      <c r="G11" s="77"/>
      <c r="H11" s="81"/>
      <c r="I11" s="66">
        <f t="shared" si="1"/>
        <v>45634</v>
      </c>
      <c r="J11" s="67" t="str">
        <f>IFERROR(VLOOKUP(I11,Start!$A$4:$C$18,2,0),"")</f>
        <v/>
      </c>
      <c r="K11" s="67" t="str">
        <f>IFERROR(VLOOKUP(I11,Start!$E$5:$G$6,2,0),"")</f>
        <v/>
      </c>
      <c r="L11" t="str">
        <f>IFERROR(VLOOKUP(I11,Start!$A$21:$C$25,2,0),"")</f>
        <v/>
      </c>
    </row>
    <row r="12" spans="1:19" ht="18.75" customHeight="1" x14ac:dyDescent="0.35">
      <c r="A12" s="12">
        <f t="shared" si="3"/>
        <v>45635</v>
      </c>
      <c r="B12" s="15">
        <f t="shared" si="0"/>
        <v>45635</v>
      </c>
      <c r="C12" s="71">
        <f t="shared" si="2"/>
        <v>50</v>
      </c>
      <c r="D12" s="78"/>
      <c r="E12" s="78"/>
      <c r="F12" s="78"/>
      <c r="G12" s="78"/>
      <c r="H12" s="82"/>
      <c r="I12" s="66">
        <f t="shared" si="1"/>
        <v>45635</v>
      </c>
      <c r="J12" s="67" t="str">
        <f>IFERROR(VLOOKUP(I12,Start!$A$4:$C$18,2,0),"")</f>
        <v/>
      </c>
      <c r="K12" s="67" t="str">
        <f>IFERROR(VLOOKUP(I12,Start!$E$5:$G$6,2,0),"")</f>
        <v/>
      </c>
      <c r="L12" t="str">
        <f>IFERROR(VLOOKUP(I12,Start!$A$21:$C$25,2,0),"")</f>
        <v/>
      </c>
    </row>
    <row r="13" spans="1:19" ht="18.75" customHeight="1" x14ac:dyDescent="0.35">
      <c r="A13" s="12">
        <f t="shared" si="3"/>
        <v>45636</v>
      </c>
      <c r="B13" s="15">
        <f t="shared" si="0"/>
        <v>45636</v>
      </c>
      <c r="C13" s="71">
        <f t="shared" si="2"/>
        <v>50</v>
      </c>
      <c r="D13" s="77"/>
      <c r="E13" s="77"/>
      <c r="F13" s="77"/>
      <c r="G13" s="77"/>
      <c r="H13" s="81"/>
      <c r="I13" s="66">
        <f t="shared" si="1"/>
        <v>45636</v>
      </c>
      <c r="J13" s="67" t="str">
        <f>IFERROR(VLOOKUP(I13,Start!$A$4:$C$18,2,0),"")</f>
        <v/>
      </c>
      <c r="K13" s="67" t="str">
        <f>IFERROR(VLOOKUP(I13,Start!$E$5:$G$6,2,0),"")</f>
        <v/>
      </c>
      <c r="L13" t="str">
        <f>IFERROR(VLOOKUP(I13,Start!$A$21:$C$25,2,0),"")</f>
        <v/>
      </c>
    </row>
    <row r="14" spans="1:19" ht="18.75" customHeight="1" x14ac:dyDescent="0.35">
      <c r="A14" s="12">
        <f t="shared" si="3"/>
        <v>45637</v>
      </c>
      <c r="B14" s="15">
        <f t="shared" si="0"/>
        <v>45637</v>
      </c>
      <c r="C14" s="71">
        <f t="shared" si="2"/>
        <v>50</v>
      </c>
      <c r="D14" s="78"/>
      <c r="E14" s="78"/>
      <c r="F14" s="78"/>
      <c r="G14" s="78"/>
      <c r="H14" s="82"/>
      <c r="I14" s="66">
        <f t="shared" si="1"/>
        <v>45637</v>
      </c>
      <c r="J14" s="67" t="str">
        <f>IFERROR(VLOOKUP(I14,Start!$A$4:$C$18,2,0),"")</f>
        <v/>
      </c>
      <c r="K14" s="67" t="str">
        <f>IFERROR(VLOOKUP(I14,Start!$E$5:$G$6,2,0),"")</f>
        <v/>
      </c>
      <c r="L14" t="str">
        <f>IFERROR(VLOOKUP(I14,Start!$A$21:$C$25,2,0),"")</f>
        <v/>
      </c>
    </row>
    <row r="15" spans="1:19" ht="18.75" customHeight="1" x14ac:dyDescent="0.35">
      <c r="A15" s="12">
        <f t="shared" si="3"/>
        <v>45638</v>
      </c>
      <c r="B15" s="15">
        <f t="shared" si="0"/>
        <v>45638</v>
      </c>
      <c r="C15" s="71">
        <f t="shared" si="2"/>
        <v>50</v>
      </c>
      <c r="D15" s="77"/>
      <c r="E15" s="77"/>
      <c r="F15" s="77"/>
      <c r="G15" s="77"/>
      <c r="H15" s="81"/>
      <c r="I15" s="66">
        <f t="shared" si="1"/>
        <v>45638</v>
      </c>
      <c r="J15" s="67" t="str">
        <f>IFERROR(VLOOKUP(I15,Start!$A$4:$C$18,2,0),"")</f>
        <v/>
      </c>
      <c r="K15" s="67" t="str">
        <f>IFERROR(VLOOKUP(I15,Start!$E$5:$G$6,2,0),"")</f>
        <v/>
      </c>
      <c r="L15" t="str">
        <f>IFERROR(VLOOKUP(I15,Start!$A$21:$C$25,2,0),"")</f>
        <v/>
      </c>
    </row>
    <row r="16" spans="1:19" ht="18.75" customHeight="1" x14ac:dyDescent="0.35">
      <c r="A16" s="12">
        <f t="shared" si="3"/>
        <v>45639</v>
      </c>
      <c r="B16" s="15">
        <f t="shared" si="0"/>
        <v>45639</v>
      </c>
      <c r="C16" s="71">
        <f t="shared" si="2"/>
        <v>50</v>
      </c>
      <c r="D16" s="78"/>
      <c r="E16" s="78"/>
      <c r="F16" s="78"/>
      <c r="G16" s="78"/>
      <c r="H16" s="82"/>
      <c r="I16" s="66">
        <f t="shared" si="1"/>
        <v>45639</v>
      </c>
      <c r="J16" s="67" t="str">
        <f>IFERROR(VLOOKUP(I16,Start!$A$4:$C$18,2,0),"")</f>
        <v/>
      </c>
      <c r="K16" s="67" t="str">
        <f>IFERROR(VLOOKUP(I16,Start!$E$5:$G$6,2,0),"")</f>
        <v/>
      </c>
      <c r="L16" t="str">
        <f>IFERROR(VLOOKUP(I16,Start!$A$21:$C$25,2,0),"")</f>
        <v/>
      </c>
    </row>
    <row r="17" spans="1:12" ht="18.75" customHeight="1" x14ac:dyDescent="0.35">
      <c r="A17" s="12">
        <f t="shared" si="3"/>
        <v>45640</v>
      </c>
      <c r="B17" s="15">
        <f t="shared" si="0"/>
        <v>45640</v>
      </c>
      <c r="C17" s="71">
        <f t="shared" si="2"/>
        <v>50</v>
      </c>
      <c r="D17" s="77"/>
      <c r="E17" s="77"/>
      <c r="F17" s="77"/>
      <c r="G17" s="77"/>
      <c r="H17" s="81"/>
      <c r="I17" s="66">
        <f t="shared" si="1"/>
        <v>45640</v>
      </c>
      <c r="J17" s="67" t="str">
        <f>IFERROR(VLOOKUP(I17,Start!$A$4:$C$18,2,0),"")</f>
        <v/>
      </c>
      <c r="K17" s="67" t="str">
        <f>IFERROR(VLOOKUP(I17,Start!$E$5:$G$6,2,0),"")</f>
        <v/>
      </c>
      <c r="L17" t="str">
        <f>IFERROR(VLOOKUP(I17,Start!$A$21:$C$25,2,0),"")</f>
        <v/>
      </c>
    </row>
    <row r="18" spans="1:12" ht="18.75" customHeight="1" x14ac:dyDescent="0.35">
      <c r="A18" s="12">
        <f t="shared" si="3"/>
        <v>45641</v>
      </c>
      <c r="B18" s="15">
        <f t="shared" si="0"/>
        <v>45641</v>
      </c>
      <c r="C18" s="71">
        <f t="shared" si="2"/>
        <v>50</v>
      </c>
      <c r="D18" s="78"/>
      <c r="E18" s="78"/>
      <c r="F18" s="78"/>
      <c r="G18" s="78"/>
      <c r="H18" s="82"/>
      <c r="I18" s="66">
        <f t="shared" si="1"/>
        <v>45641</v>
      </c>
      <c r="J18" s="67" t="str">
        <f>IFERROR(VLOOKUP(I18,Start!$A$4:$C$18,2,0),"")</f>
        <v/>
      </c>
      <c r="K18" s="67" t="str">
        <f>IFERROR(VLOOKUP(I18,Start!$E$5:$G$6,2,0),"")</f>
        <v/>
      </c>
      <c r="L18" t="str">
        <f>IFERROR(VLOOKUP(I18,Start!$A$21:$C$25,2,0),"")</f>
        <v/>
      </c>
    </row>
    <row r="19" spans="1:12" ht="18.75" customHeight="1" x14ac:dyDescent="0.35">
      <c r="A19" s="12">
        <f t="shared" si="3"/>
        <v>45642</v>
      </c>
      <c r="B19" s="15">
        <f t="shared" si="0"/>
        <v>45642</v>
      </c>
      <c r="C19" s="71">
        <f t="shared" si="2"/>
        <v>51</v>
      </c>
      <c r="D19" s="77"/>
      <c r="E19" s="77"/>
      <c r="F19" s="77"/>
      <c r="G19" s="77"/>
      <c r="H19" s="81"/>
      <c r="I19" s="66">
        <f t="shared" si="1"/>
        <v>45642</v>
      </c>
      <c r="J19" s="67" t="str">
        <f>IFERROR(VLOOKUP(I19,Start!$A$4:$C$18,2,0),"")</f>
        <v/>
      </c>
      <c r="K19" s="67" t="str">
        <f>IFERROR(VLOOKUP(I19,Start!$E$5:$G$6,2,0),"")</f>
        <v/>
      </c>
      <c r="L19" t="str">
        <f>IFERROR(VLOOKUP(I19,Start!$A$21:$C$25,2,0),"")</f>
        <v/>
      </c>
    </row>
    <row r="20" spans="1:12" ht="18.75" customHeight="1" x14ac:dyDescent="0.35">
      <c r="A20" s="12">
        <f t="shared" si="3"/>
        <v>45643</v>
      </c>
      <c r="B20" s="15">
        <f t="shared" si="0"/>
        <v>45643</v>
      </c>
      <c r="C20" s="71">
        <f t="shared" si="2"/>
        <v>51</v>
      </c>
      <c r="D20" s="78"/>
      <c r="E20" s="78"/>
      <c r="F20" s="78"/>
      <c r="G20" s="78"/>
      <c r="H20" s="82"/>
      <c r="I20" s="66">
        <f t="shared" si="1"/>
        <v>45643</v>
      </c>
      <c r="J20" s="67" t="str">
        <f>IFERROR(VLOOKUP(I20,Start!$A$4:$C$18,2,0),"")</f>
        <v/>
      </c>
      <c r="K20" s="67" t="str">
        <f>IFERROR(VLOOKUP(I20,Start!$E$5:$G$6,2,0),"")</f>
        <v/>
      </c>
      <c r="L20" t="str">
        <f>IFERROR(VLOOKUP(I20,Start!$A$21:$C$25,2,0),"")</f>
        <v/>
      </c>
    </row>
    <row r="21" spans="1:12" ht="18.75" customHeight="1" x14ac:dyDescent="0.35">
      <c r="A21" s="12">
        <f t="shared" si="3"/>
        <v>45644</v>
      </c>
      <c r="B21" s="15">
        <f t="shared" si="0"/>
        <v>45644</v>
      </c>
      <c r="C21" s="71">
        <f t="shared" si="2"/>
        <v>51</v>
      </c>
      <c r="D21" s="77"/>
      <c r="E21" s="77"/>
      <c r="F21" s="77"/>
      <c r="G21" s="77"/>
      <c r="H21" s="81"/>
      <c r="I21" s="66">
        <f t="shared" si="1"/>
        <v>45644</v>
      </c>
      <c r="J21" s="67" t="str">
        <f>IFERROR(VLOOKUP(I21,Start!$A$4:$C$18,2,0),"")</f>
        <v/>
      </c>
      <c r="K21" s="67" t="str">
        <f>IFERROR(VLOOKUP(I21,Start!$E$5:$G$6,2,0),"")</f>
        <v/>
      </c>
      <c r="L21" t="str">
        <f>IFERROR(VLOOKUP(I21,Start!$A$21:$C$25,2,0),"")</f>
        <v>Krausse</v>
      </c>
    </row>
    <row r="22" spans="1:12" ht="18.75" customHeight="1" x14ac:dyDescent="0.35">
      <c r="A22" s="12">
        <f t="shared" si="3"/>
        <v>45645</v>
      </c>
      <c r="B22" s="15">
        <f t="shared" si="0"/>
        <v>45645</v>
      </c>
      <c r="C22" s="71">
        <f t="shared" si="2"/>
        <v>51</v>
      </c>
      <c r="D22" s="78"/>
      <c r="E22" s="78"/>
      <c r="F22" s="78"/>
      <c r="G22" s="78"/>
      <c r="H22" s="82"/>
      <c r="I22" s="66">
        <f t="shared" si="1"/>
        <v>45645</v>
      </c>
      <c r="J22" s="67" t="str">
        <f>IFERROR(VLOOKUP(I22,Start!$A$4:$C$18,2,0),"")</f>
        <v/>
      </c>
      <c r="K22" s="67" t="str">
        <f>IFERROR(VLOOKUP(I22,Start!$E$5:$G$6,2,0),"")</f>
        <v/>
      </c>
      <c r="L22" t="str">
        <f>IFERROR(VLOOKUP(I22,Start!$A$21:$C$25,2,0),"")</f>
        <v/>
      </c>
    </row>
    <row r="23" spans="1:12" ht="18.75" customHeight="1" x14ac:dyDescent="0.35">
      <c r="A23" s="12">
        <f t="shared" si="3"/>
        <v>45646</v>
      </c>
      <c r="B23" s="15">
        <f t="shared" si="0"/>
        <v>45646</v>
      </c>
      <c r="C23" s="71">
        <f t="shared" si="2"/>
        <v>51</v>
      </c>
      <c r="D23" s="77"/>
      <c r="E23" s="77"/>
      <c r="F23" s="77"/>
      <c r="G23" s="77"/>
      <c r="H23" s="81"/>
      <c r="I23" s="66">
        <f t="shared" si="1"/>
        <v>45646</v>
      </c>
      <c r="J23" s="67" t="str">
        <f>IFERROR(VLOOKUP(I23,Start!$A$4:$C$18,2,0),"")</f>
        <v/>
      </c>
      <c r="K23" s="67" t="str">
        <f>IFERROR(VLOOKUP(I23,Start!$E$5:$G$6,2,0),"")</f>
        <v/>
      </c>
      <c r="L23" t="str">
        <f>IFERROR(VLOOKUP(I23,Start!$A$21:$C$25,2,0),"")</f>
        <v/>
      </c>
    </row>
    <row r="24" spans="1:12" ht="18.75" customHeight="1" x14ac:dyDescent="0.35">
      <c r="A24" s="12">
        <f t="shared" si="3"/>
        <v>45647</v>
      </c>
      <c r="B24" s="15">
        <f t="shared" si="0"/>
        <v>45647</v>
      </c>
      <c r="C24" s="71">
        <f t="shared" si="2"/>
        <v>51</v>
      </c>
      <c r="D24" s="78"/>
      <c r="E24" s="78"/>
      <c r="F24" s="78"/>
      <c r="G24" s="78"/>
      <c r="H24" s="82"/>
      <c r="I24" s="66">
        <f t="shared" si="1"/>
        <v>45647</v>
      </c>
      <c r="J24" s="67" t="str">
        <f>IFERROR(VLOOKUP(I24,Start!$A$4:$C$18,2,0),"")</f>
        <v/>
      </c>
      <c r="K24" s="67" t="str">
        <f>IFERROR(VLOOKUP(I24,Start!$E$5:$G$6,2,0),"")</f>
        <v/>
      </c>
      <c r="L24" t="str">
        <f>IFERROR(VLOOKUP(I24,Start!$A$21:$C$25,2,0),"")</f>
        <v/>
      </c>
    </row>
    <row r="25" spans="1:12" ht="18.75" customHeight="1" x14ac:dyDescent="0.35">
      <c r="A25" s="12">
        <f t="shared" si="3"/>
        <v>45648</v>
      </c>
      <c r="B25" s="15">
        <f t="shared" si="0"/>
        <v>45648</v>
      </c>
      <c r="C25" s="71">
        <f t="shared" si="2"/>
        <v>51</v>
      </c>
      <c r="D25" s="77"/>
      <c r="E25" s="77"/>
      <c r="F25" s="77"/>
      <c r="G25" s="77"/>
      <c r="H25" s="81"/>
      <c r="I25" s="66">
        <f t="shared" si="1"/>
        <v>45648</v>
      </c>
      <c r="J25" s="67" t="str">
        <f>IFERROR(VLOOKUP(I25,Start!$A$4:$C$18,2,0),"")</f>
        <v/>
      </c>
      <c r="K25" s="67" t="str">
        <f>IFERROR(VLOOKUP(I25,Start!$E$5:$G$6,2,0),"")</f>
        <v/>
      </c>
      <c r="L25" t="str">
        <f>IFERROR(VLOOKUP(I25,Start!$A$21:$C$25,2,0),"")</f>
        <v/>
      </c>
    </row>
    <row r="26" spans="1:12" ht="18.75" customHeight="1" x14ac:dyDescent="0.35">
      <c r="A26" s="12">
        <f t="shared" si="3"/>
        <v>45649</v>
      </c>
      <c r="B26" s="15">
        <f t="shared" si="0"/>
        <v>45649</v>
      </c>
      <c r="C26" s="71">
        <f t="shared" si="2"/>
        <v>52</v>
      </c>
      <c r="D26" s="78"/>
      <c r="E26" s="78"/>
      <c r="F26" s="78"/>
      <c r="G26" s="78"/>
      <c r="H26" s="82"/>
      <c r="I26" s="66">
        <f t="shared" si="1"/>
        <v>45649</v>
      </c>
      <c r="J26" s="67" t="str">
        <f>IFERROR(VLOOKUP(I26,Start!$A$4:$C$18,2,0),"")</f>
        <v/>
      </c>
      <c r="K26" s="67" t="str">
        <f>IFERROR(VLOOKUP(I26,Start!$E$5:$G$6,2,0),"")</f>
        <v/>
      </c>
      <c r="L26" t="str">
        <f>IFERROR(VLOOKUP(I26,Start!$A$21:$C$25,2,0),"")</f>
        <v/>
      </c>
    </row>
    <row r="27" spans="1:12" ht="18.75" customHeight="1" x14ac:dyDescent="0.35">
      <c r="A27" s="12">
        <f t="shared" si="3"/>
        <v>45650</v>
      </c>
      <c r="B27" s="15">
        <f t="shared" si="0"/>
        <v>45650</v>
      </c>
      <c r="C27" s="71">
        <f t="shared" si="2"/>
        <v>52</v>
      </c>
      <c r="D27" s="77"/>
      <c r="E27" s="77"/>
      <c r="F27" s="77"/>
      <c r="G27" s="77"/>
      <c r="H27" s="81"/>
      <c r="I27" s="66">
        <f t="shared" si="1"/>
        <v>45650</v>
      </c>
      <c r="J27" s="67" t="str">
        <f>IFERROR(VLOOKUP(I27,Start!$A$4:$C$18,2,0),"")</f>
        <v>Heiligabend</v>
      </c>
      <c r="K27" s="67" t="str">
        <f>IFERROR(VLOOKUP(I27,Start!$E$5:$G$6,2,0),"")</f>
        <v/>
      </c>
      <c r="L27" t="str">
        <f>IFERROR(VLOOKUP(I27,Start!$A$21:$C$25,2,0),"")</f>
        <v/>
      </c>
    </row>
    <row r="28" spans="1:12" ht="18.75" customHeight="1" x14ac:dyDescent="0.35">
      <c r="A28" s="12">
        <f t="shared" si="3"/>
        <v>45651</v>
      </c>
      <c r="B28" s="15">
        <f t="shared" si="0"/>
        <v>45651</v>
      </c>
      <c r="C28" s="71">
        <f t="shared" si="2"/>
        <v>52</v>
      </c>
      <c r="D28" s="78"/>
      <c r="E28" s="78"/>
      <c r="F28" s="78"/>
      <c r="G28" s="78"/>
      <c r="H28" s="82"/>
      <c r="I28" s="66">
        <f t="shared" si="1"/>
        <v>45651</v>
      </c>
      <c r="J28" s="67" t="str">
        <f>IFERROR(VLOOKUP(I28,Start!$A$4:$C$18,2,0),"")</f>
        <v>1. Weihnachtstag</v>
      </c>
      <c r="K28" s="67" t="str">
        <f>IFERROR(VLOOKUP(I28,Start!$E$5:$G$6,2,0),"")</f>
        <v/>
      </c>
      <c r="L28" t="str">
        <f>IFERROR(VLOOKUP(I28,Start!$A$21:$C$25,2,0),"")</f>
        <v/>
      </c>
    </row>
    <row r="29" spans="1:12" ht="18.75" customHeight="1" x14ac:dyDescent="0.35">
      <c r="A29" s="12">
        <f t="shared" si="3"/>
        <v>45652</v>
      </c>
      <c r="B29" s="15">
        <f t="shared" si="0"/>
        <v>45652</v>
      </c>
      <c r="C29" s="71">
        <f t="shared" si="2"/>
        <v>52</v>
      </c>
      <c r="D29" s="77"/>
      <c r="E29" s="77"/>
      <c r="F29" s="77"/>
      <c r="G29" s="77"/>
      <c r="H29" s="81"/>
      <c r="I29" s="66">
        <f t="shared" si="1"/>
        <v>45652</v>
      </c>
      <c r="J29" s="67" t="str">
        <f>IFERROR(VLOOKUP(I29,Start!$A$4:$C$18,2,0),"")</f>
        <v>2. Weihnachtstag</v>
      </c>
      <c r="K29" s="67" t="str">
        <f>IFERROR(VLOOKUP(I29,Start!$E$5:$G$6,2,0),"")</f>
        <v/>
      </c>
      <c r="L29" t="str">
        <f>IFERROR(VLOOKUP(I29,Start!$A$21:$C$25,2,0),"")</f>
        <v/>
      </c>
    </row>
    <row r="30" spans="1:12" ht="18.75" customHeight="1" x14ac:dyDescent="0.35">
      <c r="A30" s="12">
        <f t="shared" si="3"/>
        <v>45653</v>
      </c>
      <c r="B30" s="15">
        <f t="shared" si="0"/>
        <v>45653</v>
      </c>
      <c r="C30" s="71">
        <f t="shared" si="2"/>
        <v>52</v>
      </c>
      <c r="D30" s="78"/>
      <c r="E30" s="78"/>
      <c r="F30" s="78"/>
      <c r="G30" s="78"/>
      <c r="H30" s="82"/>
      <c r="I30" s="66">
        <f t="shared" si="1"/>
        <v>45653</v>
      </c>
      <c r="J30" s="67" t="str">
        <f>IFERROR(VLOOKUP(I30,Start!$A$4:$C$18,2,0),"")</f>
        <v/>
      </c>
      <c r="K30" s="67" t="str">
        <f>IFERROR(VLOOKUP(I30,Start!$E$5:$G$6,2,0),"")</f>
        <v/>
      </c>
      <c r="L30" t="str">
        <f>IFERROR(VLOOKUP(I30,Start!$A$21:$C$25,2,0),"")</f>
        <v/>
      </c>
    </row>
    <row r="31" spans="1:12" ht="18.75" customHeight="1" x14ac:dyDescent="0.35">
      <c r="A31" s="12">
        <f t="shared" si="3"/>
        <v>45654</v>
      </c>
      <c r="B31" s="15">
        <f t="shared" si="0"/>
        <v>45654</v>
      </c>
      <c r="C31" s="71">
        <f t="shared" si="2"/>
        <v>52</v>
      </c>
      <c r="D31" s="77"/>
      <c r="E31" s="77"/>
      <c r="F31" s="77"/>
      <c r="G31" s="77"/>
      <c r="H31" s="81"/>
      <c r="I31" s="66">
        <f t="shared" si="1"/>
        <v>45654</v>
      </c>
      <c r="J31" s="67" t="str">
        <f>IFERROR(VLOOKUP(I31,Start!$A$4:$C$18,2,0),"")</f>
        <v/>
      </c>
      <c r="K31" s="67" t="str">
        <f>IFERROR(VLOOKUP(I31,Start!$E$5:$G$6,2,0),"")</f>
        <v/>
      </c>
      <c r="L31" t="str">
        <f>IFERROR(VLOOKUP(I31,Start!$A$21:$C$25,2,0),"")</f>
        <v/>
      </c>
    </row>
    <row r="32" spans="1:12" ht="18.75" customHeight="1" x14ac:dyDescent="0.35">
      <c r="A32" s="12">
        <f t="shared" si="3"/>
        <v>45655</v>
      </c>
      <c r="B32" s="15">
        <f t="shared" si="0"/>
        <v>45655</v>
      </c>
      <c r="C32" s="71">
        <f>IF(A32="","",WEEKNUM(A32,21))</f>
        <v>52</v>
      </c>
      <c r="D32" s="78"/>
      <c r="E32" s="78"/>
      <c r="F32" s="78"/>
      <c r="G32" s="78"/>
      <c r="H32" s="82"/>
      <c r="I32" s="66">
        <f t="shared" si="1"/>
        <v>45655</v>
      </c>
      <c r="J32" s="67" t="str">
        <f>IFERROR(VLOOKUP(I32,Start!$A$4:$C$18,2,0),"")</f>
        <v/>
      </c>
      <c r="K32" s="67" t="str">
        <f>IFERROR(VLOOKUP(I32,Start!$E$5:$G$6,2,0),"")</f>
        <v/>
      </c>
      <c r="L32" t="str">
        <f>IFERROR(VLOOKUP(I32,Start!$A$21:$C$25,2,0),"")</f>
        <v/>
      </c>
    </row>
    <row r="33" spans="1:12" ht="18.75" customHeight="1" x14ac:dyDescent="0.35">
      <c r="A33" s="12">
        <f t="shared" si="3"/>
        <v>45656</v>
      </c>
      <c r="B33" s="15">
        <f t="shared" si="0"/>
        <v>45656</v>
      </c>
      <c r="C33" s="71">
        <f t="shared" ref="C33:C34" si="4">IF(A33="","",WEEKNUM(A33,21))</f>
        <v>1</v>
      </c>
      <c r="D33" s="78"/>
      <c r="E33" s="78"/>
      <c r="F33" s="78"/>
      <c r="G33" s="78"/>
      <c r="H33" s="82"/>
      <c r="I33" s="66">
        <f t="shared" si="1"/>
        <v>45656</v>
      </c>
      <c r="J33" s="67" t="str">
        <f>IFERROR(VLOOKUP(I33,Start!$A$4:$C$18,2,0),"")</f>
        <v/>
      </c>
      <c r="K33" s="67" t="str">
        <f>IFERROR(VLOOKUP(I33,Start!$E$5:$G$6,2,0),"")</f>
        <v/>
      </c>
      <c r="L33" t="str">
        <f>IFERROR(VLOOKUP(I33,Start!$A$21:$C$25,2,0),"")</f>
        <v/>
      </c>
    </row>
    <row r="34" spans="1:12" ht="18.75" customHeight="1" thickBot="1" x14ac:dyDescent="0.4">
      <c r="A34" s="13">
        <f t="shared" si="3"/>
        <v>45657</v>
      </c>
      <c r="B34" s="16">
        <f t="shared" si="0"/>
        <v>45657</v>
      </c>
      <c r="C34" s="72">
        <f t="shared" si="4"/>
        <v>1</v>
      </c>
      <c r="D34" s="79"/>
      <c r="E34" s="79"/>
      <c r="F34" s="79"/>
      <c r="G34" s="79"/>
      <c r="H34" s="83"/>
      <c r="I34" s="66">
        <f t="shared" si="1"/>
        <v>45657</v>
      </c>
      <c r="J34" s="67" t="str">
        <f>IFERROR(VLOOKUP(I34,Start!$A$4:$C$18,2,0),"")</f>
        <v>Sylvester</v>
      </c>
      <c r="K34" s="67" t="str">
        <f>IFERROR(VLOOKUP(I34,Start!$E$5:$G$6,2,0),"")</f>
        <v/>
      </c>
      <c r="L34" t="str">
        <f>IFERROR(VLOOKUP(I34,Start!$A$21:$C$25,2,0),"")</f>
        <v/>
      </c>
    </row>
    <row r="35" spans="1:12" ht="15" thickTop="1" x14ac:dyDescent="0.35">
      <c r="C35" s="60"/>
      <c r="D35" s="10"/>
      <c r="E35" s="10"/>
      <c r="F35" s="10"/>
      <c r="G35" s="10"/>
      <c r="H35" s="10"/>
    </row>
    <row r="36" spans="1:12" x14ac:dyDescent="0.35">
      <c r="C36" s="60"/>
    </row>
    <row r="72" spans="1:1" x14ac:dyDescent="0.35">
      <c r="A72" s="14"/>
    </row>
    <row r="73" spans="1:1" x14ac:dyDescent="0.35">
      <c r="A73" s="14"/>
    </row>
    <row r="74" spans="1:1" x14ac:dyDescent="0.35">
      <c r="A74" s="14"/>
    </row>
    <row r="75" spans="1:1" x14ac:dyDescent="0.35">
      <c r="A75" s="14"/>
    </row>
    <row r="76" spans="1:1" x14ac:dyDescent="0.35">
      <c r="A76" s="14"/>
    </row>
  </sheetData>
  <sheetProtection selectLockedCells="1"/>
  <conditionalFormatting sqref="D4:H4">
    <cfRule type="expression" dxfId="27" priority="3">
      <formula>WEEKDAY($B4,2)&gt;5</formula>
    </cfRule>
  </conditionalFormatting>
  <conditionalFormatting sqref="D5:H34">
    <cfRule type="expression" dxfId="25" priority="14">
      <formula>WEEKDAY($B5,2)&gt;5</formula>
    </cfRule>
  </conditionalFormatting>
  <conditionalFormatting sqref="A5:A34">
    <cfRule type="expression" dxfId="23" priority="13">
      <formula>WEEKDAY($B5,2)&gt;5</formula>
    </cfRule>
  </conditionalFormatting>
  <conditionalFormatting sqref="B5:C34">
    <cfRule type="expression" dxfId="21" priority="12">
      <formula>WEEKDAY($B5,2)&gt;5</formula>
    </cfRule>
  </conditionalFormatting>
  <conditionalFormatting sqref="C4:H4">
    <cfRule type="expression" dxfId="19" priority="11">
      <formula>WEEKDAY($B4,2)&gt;5</formula>
    </cfRule>
  </conditionalFormatting>
  <conditionalFormatting sqref="A4">
    <cfRule type="expression" dxfId="17" priority="10">
      <formula>WEEKDAY($B4,2)&gt;5</formula>
    </cfRule>
  </conditionalFormatting>
  <conditionalFormatting sqref="B4">
    <cfRule type="expression" dxfId="15" priority="9">
      <formula>WEEKDAY($B4,2)&gt;5</formula>
    </cfRule>
  </conditionalFormatting>
  <conditionalFormatting sqref="D4:H34">
    <cfRule type="cellIs" dxfId="13" priority="4" operator="equal">
      <formula>"g"</formula>
    </cfRule>
    <cfRule type="cellIs" dxfId="12" priority="6" operator="equal">
      <formula>"m"</formula>
    </cfRule>
    <cfRule type="cellIs" dxfId="11" priority="7" operator="equal">
      <formula>"U"</formula>
    </cfRule>
  </conditionalFormatting>
  <conditionalFormatting sqref="E1:E2">
    <cfRule type="cellIs" dxfId="7" priority="5" operator="equal">
      <formula>0</formula>
    </cfRule>
  </conditionalFormatting>
  <conditionalFormatting sqref="A4">
    <cfRule type="expression" dxfId="3" priority="2">
      <formula>WEEKDAY($B4,2)&gt;5</formula>
    </cfRule>
  </conditionalFormatting>
  <conditionalFormatting sqref="B4:C4">
    <cfRule type="expression" dxfId="1" priority="1">
      <formula>WEEKDAY($B4,2)&gt;5</formula>
    </cfRule>
  </conditionalFormatting>
  <pageMargins left="0.7" right="0.7" top="0.78740157499999996" bottom="0.78740157499999996" header="0.3" footer="0.3"/>
  <pageSetup paperSize="9" orientation="portrait" horizontalDpi="4294967295" verticalDpi="4294967295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7202F09E-E262-4863-BF72-21C1C29084BA}">
            <xm:f>NOT(ISERROR(VLOOKUP($A4,Start!$C$4:$C$18,1,FALSE)))</xm:f>
            <x14:dxf>
              <fill>
                <patternFill>
                  <bgColor rgb="FFFF0000"/>
                </patternFill>
              </fill>
            </x14:dxf>
          </x14:cfRule>
          <xm:sqref>A4:H34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M32"/>
  <sheetViews>
    <sheetView topLeftCell="A7" zoomScaleNormal="100" workbookViewId="0">
      <selection activeCell="B19" sqref="B19"/>
    </sheetView>
  </sheetViews>
  <sheetFormatPr baseColWidth="10" defaultColWidth="11.453125" defaultRowHeight="14.5" x14ac:dyDescent="0.35"/>
  <cols>
    <col min="1" max="1" width="14.26953125" style="26" customWidth="1"/>
    <col min="2" max="6" width="15.7265625" style="26" customWidth="1"/>
    <col min="7" max="13" width="16.26953125" style="26" customWidth="1"/>
    <col min="14" max="16384" width="11.453125" style="26"/>
  </cols>
  <sheetData>
    <row r="1" spans="1:13" ht="21.5" thickBot="1" x14ac:dyDescent="0.55000000000000004">
      <c r="A1"/>
      <c r="B1"/>
      <c r="C1" s="27" t="s">
        <v>41</v>
      </c>
      <c r="D1"/>
      <c r="E1"/>
      <c r="F1"/>
      <c r="G1" s="28"/>
    </row>
    <row r="2" spans="1:13" ht="17.5" thickBot="1" x14ac:dyDescent="0.4">
      <c r="A2" s="29"/>
      <c r="B2" s="30">
        <v>2014</v>
      </c>
      <c r="C2" s="30">
        <v>2015</v>
      </c>
      <c r="D2" s="30">
        <v>2016</v>
      </c>
      <c r="E2" s="30">
        <v>2017</v>
      </c>
      <c r="F2" s="30">
        <v>2018</v>
      </c>
      <c r="G2" s="30">
        <v>2019</v>
      </c>
      <c r="H2" s="30">
        <v>2020</v>
      </c>
      <c r="I2" s="30">
        <v>2021</v>
      </c>
      <c r="J2" s="30">
        <v>2022</v>
      </c>
      <c r="K2" s="30">
        <v>2023</v>
      </c>
      <c r="L2" s="30">
        <v>2024</v>
      </c>
      <c r="M2" s="30">
        <v>2025</v>
      </c>
    </row>
    <row r="3" spans="1:13" ht="66.75" customHeight="1" thickBot="1" x14ac:dyDescent="0.4">
      <c r="A3" s="1" t="s">
        <v>42</v>
      </c>
      <c r="B3" s="2" t="s">
        <v>43</v>
      </c>
      <c r="C3" s="2" t="s">
        <v>43</v>
      </c>
      <c r="D3" s="2" t="s">
        <v>43</v>
      </c>
      <c r="E3" s="2" t="s">
        <v>43</v>
      </c>
      <c r="F3" s="2" t="s">
        <v>43</v>
      </c>
      <c r="G3" s="2" t="s">
        <v>43</v>
      </c>
      <c r="H3" s="2" t="s">
        <v>43</v>
      </c>
      <c r="I3" s="2" t="s">
        <v>43</v>
      </c>
      <c r="J3" s="2" t="s">
        <v>43</v>
      </c>
      <c r="K3" s="2" t="s">
        <v>43</v>
      </c>
      <c r="L3" s="2" t="s">
        <v>43</v>
      </c>
      <c r="M3" s="2" t="s">
        <v>43</v>
      </c>
    </row>
    <row r="4" spans="1:13" ht="19.5" x14ac:dyDescent="0.45">
      <c r="A4" s="31" t="s">
        <v>20</v>
      </c>
      <c r="B4" s="48">
        <v>332</v>
      </c>
      <c r="C4" s="48">
        <v>451</v>
      </c>
      <c r="D4" s="48">
        <v>390</v>
      </c>
      <c r="E4" s="48">
        <v>370</v>
      </c>
      <c r="F4" s="48">
        <v>285</v>
      </c>
      <c r="G4" s="48">
        <v>320</v>
      </c>
      <c r="H4" s="48"/>
      <c r="I4" s="48"/>
      <c r="J4" s="48"/>
      <c r="K4" s="48"/>
      <c r="L4" s="48"/>
      <c r="M4" s="48"/>
    </row>
    <row r="5" spans="1:13" ht="19.5" x14ac:dyDescent="0.45">
      <c r="A5" s="32" t="s">
        <v>25</v>
      </c>
      <c r="B5" s="49">
        <v>363</v>
      </c>
      <c r="C5" s="49">
        <v>459</v>
      </c>
      <c r="D5" s="49">
        <v>404</v>
      </c>
      <c r="E5" s="49">
        <v>375</v>
      </c>
      <c r="F5" s="49">
        <v>310</v>
      </c>
      <c r="G5" s="49">
        <v>350</v>
      </c>
      <c r="H5" s="49"/>
      <c r="I5" s="49"/>
      <c r="J5" s="49"/>
      <c r="K5" s="49"/>
      <c r="L5" s="49"/>
      <c r="M5" s="49"/>
    </row>
    <row r="6" spans="1:13" ht="19.5" x14ac:dyDescent="0.45">
      <c r="A6" s="32" t="s">
        <v>26</v>
      </c>
      <c r="B6" s="49">
        <v>336</v>
      </c>
      <c r="C6" s="49">
        <v>452</v>
      </c>
      <c r="D6" s="49">
        <v>385</v>
      </c>
      <c r="E6" s="49">
        <v>350</v>
      </c>
      <c r="F6" s="49">
        <v>330</v>
      </c>
      <c r="G6" s="49">
        <v>325</v>
      </c>
      <c r="H6" s="49"/>
      <c r="I6" s="49"/>
      <c r="J6" s="49"/>
      <c r="K6" s="49"/>
      <c r="L6" s="49"/>
      <c r="M6" s="49"/>
    </row>
    <row r="7" spans="1:13" ht="19.5" x14ac:dyDescent="0.45">
      <c r="A7" s="32" t="s">
        <v>27</v>
      </c>
      <c r="B7" s="49">
        <v>329</v>
      </c>
      <c r="C7" s="49">
        <v>406</v>
      </c>
      <c r="D7" s="49">
        <v>352</v>
      </c>
      <c r="E7" s="49">
        <v>330</v>
      </c>
      <c r="F7" s="49">
        <v>335</v>
      </c>
      <c r="G7" s="49">
        <v>350</v>
      </c>
      <c r="H7" s="49"/>
      <c r="I7" s="49"/>
      <c r="J7" s="49"/>
      <c r="K7" s="49"/>
      <c r="L7" s="49"/>
      <c r="M7" s="49"/>
    </row>
    <row r="8" spans="1:13" ht="19.5" x14ac:dyDescent="0.45">
      <c r="A8" s="32" t="s">
        <v>28</v>
      </c>
      <c r="B8" s="49">
        <v>352</v>
      </c>
      <c r="C8" s="49">
        <v>434</v>
      </c>
      <c r="D8" s="49">
        <v>375</v>
      </c>
      <c r="E8" s="49">
        <v>340</v>
      </c>
      <c r="F8" s="49">
        <v>350</v>
      </c>
      <c r="G8" s="49">
        <v>360</v>
      </c>
      <c r="H8" s="49"/>
      <c r="I8" s="49"/>
      <c r="J8" s="49"/>
      <c r="K8" s="49"/>
      <c r="L8" s="49"/>
      <c r="M8" s="49"/>
    </row>
    <row r="9" spans="1:13" ht="19.5" x14ac:dyDescent="0.45">
      <c r="A9" s="32" t="s">
        <v>29</v>
      </c>
      <c r="B9" s="49">
        <v>320</v>
      </c>
      <c r="C9" s="49">
        <v>419</v>
      </c>
      <c r="D9" s="49">
        <v>390</v>
      </c>
      <c r="E9" s="49">
        <v>285</v>
      </c>
      <c r="F9" s="49">
        <v>345</v>
      </c>
      <c r="G9" s="49">
        <v>320</v>
      </c>
      <c r="H9" s="49"/>
      <c r="I9" s="49"/>
      <c r="J9" s="49"/>
      <c r="K9" s="49"/>
      <c r="L9" s="49"/>
      <c r="M9" s="49"/>
    </row>
    <row r="10" spans="1:13" ht="19.5" x14ac:dyDescent="0.45">
      <c r="A10" s="32" t="s">
        <v>30</v>
      </c>
      <c r="B10" s="49">
        <v>343</v>
      </c>
      <c r="C10" s="49">
        <v>404</v>
      </c>
      <c r="D10" s="49">
        <v>340</v>
      </c>
      <c r="E10" s="49">
        <v>300</v>
      </c>
      <c r="F10" s="49">
        <v>320</v>
      </c>
      <c r="G10" s="49"/>
      <c r="H10" s="49"/>
      <c r="I10" s="49"/>
      <c r="J10" s="49"/>
      <c r="K10" s="49"/>
      <c r="L10" s="49"/>
      <c r="M10" s="49"/>
    </row>
    <row r="11" spans="1:13" ht="19.5" x14ac:dyDescent="0.45">
      <c r="A11" s="32" t="s">
        <v>31</v>
      </c>
      <c r="B11" s="49">
        <v>359</v>
      </c>
      <c r="C11" s="49">
        <v>372</v>
      </c>
      <c r="D11" s="49">
        <v>380</v>
      </c>
      <c r="E11" s="49">
        <v>320</v>
      </c>
      <c r="F11" s="49">
        <v>320</v>
      </c>
      <c r="G11" s="49"/>
      <c r="H11" s="49"/>
      <c r="I11" s="49"/>
      <c r="J11" s="49"/>
      <c r="K11" s="49"/>
      <c r="L11" s="49"/>
      <c r="M11" s="49"/>
    </row>
    <row r="12" spans="1:13" ht="19.5" x14ac:dyDescent="0.45">
      <c r="A12" s="32" t="s">
        <v>32</v>
      </c>
      <c r="B12" s="49">
        <v>375</v>
      </c>
      <c r="C12" s="49">
        <v>375</v>
      </c>
      <c r="D12" s="49">
        <v>330</v>
      </c>
      <c r="E12" s="49">
        <v>315</v>
      </c>
      <c r="F12" s="49">
        <v>340</v>
      </c>
      <c r="G12" s="49"/>
      <c r="H12" s="49"/>
      <c r="I12" s="49"/>
      <c r="J12" s="49"/>
      <c r="K12" s="49"/>
      <c r="L12" s="49"/>
      <c r="M12" s="49"/>
    </row>
    <row r="13" spans="1:13" ht="19.5" x14ac:dyDescent="0.45">
      <c r="A13" s="32" t="s">
        <v>33</v>
      </c>
      <c r="B13" s="49">
        <v>380</v>
      </c>
      <c r="C13" s="49">
        <v>355</v>
      </c>
      <c r="D13" s="49">
        <v>320</v>
      </c>
      <c r="E13" s="49">
        <v>300</v>
      </c>
      <c r="F13" s="49">
        <v>330</v>
      </c>
      <c r="G13" s="49"/>
      <c r="H13" s="49"/>
      <c r="I13" s="49"/>
      <c r="J13" s="49"/>
      <c r="K13" s="49"/>
      <c r="L13" s="49"/>
      <c r="M13" s="49"/>
    </row>
    <row r="14" spans="1:13" ht="19.5" x14ac:dyDescent="0.45">
      <c r="A14" s="32" t="s">
        <v>34</v>
      </c>
      <c r="B14" s="49">
        <v>415</v>
      </c>
      <c r="C14" s="49">
        <v>363</v>
      </c>
      <c r="D14" s="49">
        <v>340</v>
      </c>
      <c r="E14" s="49">
        <v>300</v>
      </c>
      <c r="F14" s="49">
        <v>355</v>
      </c>
      <c r="G14" s="49"/>
      <c r="H14" s="49"/>
      <c r="I14" s="49"/>
      <c r="J14" s="49"/>
      <c r="K14" s="49"/>
      <c r="L14" s="49"/>
      <c r="M14" s="49"/>
    </row>
    <row r="15" spans="1:13" ht="20" thickBot="1" x14ac:dyDescent="0.5">
      <c r="A15" s="33" t="s">
        <v>35</v>
      </c>
      <c r="B15" s="50">
        <v>361</v>
      </c>
      <c r="C15" s="50">
        <v>427</v>
      </c>
      <c r="D15" s="50">
        <v>380</v>
      </c>
      <c r="E15" s="50">
        <v>275</v>
      </c>
      <c r="F15" s="50">
        <v>340</v>
      </c>
      <c r="G15" s="50"/>
      <c r="H15" s="50"/>
      <c r="I15" s="50"/>
      <c r="J15" s="50"/>
      <c r="K15" s="50"/>
      <c r="L15" s="50"/>
      <c r="M15" s="50"/>
    </row>
    <row r="18" spans="1:13" ht="19" thickBot="1" x14ac:dyDescent="0.5">
      <c r="A18" s="37" t="s">
        <v>44</v>
      </c>
      <c r="B18" s="34">
        <v>2014</v>
      </c>
      <c r="C18" s="34">
        <v>2015</v>
      </c>
      <c r="D18" s="34">
        <v>2016</v>
      </c>
      <c r="E18" s="34">
        <v>2017</v>
      </c>
      <c r="F18" s="34">
        <v>2018</v>
      </c>
      <c r="G18" s="34">
        <v>2019</v>
      </c>
      <c r="H18" s="34">
        <v>2020</v>
      </c>
      <c r="I18" s="34">
        <v>2021</v>
      </c>
      <c r="J18" s="34">
        <v>2022</v>
      </c>
      <c r="K18" s="34">
        <v>2023</v>
      </c>
      <c r="L18" s="34">
        <v>2024</v>
      </c>
      <c r="M18" s="34">
        <v>2025</v>
      </c>
    </row>
    <row r="19" spans="1:13" ht="18.5" x14ac:dyDescent="0.35">
      <c r="A19" s="3" t="s">
        <v>20</v>
      </c>
      <c r="B19" s="51"/>
      <c r="C19" s="52">
        <v>9472</v>
      </c>
      <c r="D19" s="53">
        <v>7966</v>
      </c>
      <c r="E19" s="52">
        <v>8078</v>
      </c>
      <c r="F19" s="52">
        <v>6265</v>
      </c>
      <c r="G19" s="52">
        <v>6985</v>
      </c>
      <c r="H19" s="52"/>
      <c r="I19" s="52"/>
      <c r="J19" s="52"/>
      <c r="K19" s="52"/>
      <c r="L19" s="52"/>
      <c r="M19" s="52"/>
    </row>
    <row r="20" spans="1:13" ht="18.5" x14ac:dyDescent="0.35">
      <c r="A20" s="4" t="s">
        <v>25</v>
      </c>
      <c r="B20" s="54"/>
      <c r="C20" s="55">
        <v>9184</v>
      </c>
      <c r="D20" s="56">
        <v>8640</v>
      </c>
      <c r="E20" s="55">
        <v>7377</v>
      </c>
      <c r="F20" s="55">
        <v>6171</v>
      </c>
      <c r="G20" s="55">
        <v>6769</v>
      </c>
      <c r="H20" s="55"/>
      <c r="I20" s="55"/>
      <c r="J20" s="55"/>
      <c r="K20" s="55"/>
      <c r="L20" s="55"/>
      <c r="M20" s="55"/>
    </row>
    <row r="21" spans="1:13" ht="18.5" x14ac:dyDescent="0.35">
      <c r="A21" s="4" t="s">
        <v>26</v>
      </c>
      <c r="B21" s="54"/>
      <c r="C21" s="55">
        <v>9478</v>
      </c>
      <c r="D21" s="56">
        <v>8283</v>
      </c>
      <c r="E21" s="55">
        <v>7839</v>
      </c>
      <c r="F21" s="55">
        <v>6871</v>
      </c>
      <c r="G21" s="55">
        <v>6686</v>
      </c>
      <c r="H21" s="55"/>
      <c r="I21" s="55"/>
      <c r="J21" s="55"/>
      <c r="K21" s="55"/>
      <c r="L21" s="55"/>
      <c r="M21" s="55"/>
    </row>
    <row r="22" spans="1:13" ht="18.5" x14ac:dyDescent="0.35">
      <c r="A22" s="4" t="s">
        <v>27</v>
      </c>
      <c r="B22" s="54"/>
      <c r="C22" s="55">
        <v>8129</v>
      </c>
      <c r="D22" s="56">
        <v>7563</v>
      </c>
      <c r="E22" s="55">
        <v>5771</v>
      </c>
      <c r="F22" s="55">
        <v>6663</v>
      </c>
      <c r="G22" s="55"/>
      <c r="H22" s="55"/>
      <c r="I22" s="55"/>
      <c r="J22" s="55"/>
      <c r="K22" s="55"/>
      <c r="L22" s="55"/>
      <c r="M22" s="55"/>
    </row>
    <row r="23" spans="1:13" ht="18.5" x14ac:dyDescent="0.35">
      <c r="A23" s="4" t="s">
        <v>28</v>
      </c>
      <c r="B23" s="54"/>
      <c r="C23" s="55">
        <v>7813</v>
      </c>
      <c r="D23" s="56">
        <v>7281</v>
      </c>
      <c r="E23" s="55">
        <v>6990</v>
      </c>
      <c r="F23" s="55">
        <v>6560</v>
      </c>
      <c r="G23" s="55"/>
      <c r="H23" s="55"/>
      <c r="I23" s="55"/>
      <c r="J23" s="55"/>
      <c r="K23" s="55"/>
      <c r="L23" s="55"/>
      <c r="M23" s="55"/>
    </row>
    <row r="24" spans="1:13" ht="18.5" x14ac:dyDescent="0.35">
      <c r="A24" s="4" t="s">
        <v>29</v>
      </c>
      <c r="B24" s="54"/>
      <c r="C24" s="55">
        <v>8790</v>
      </c>
      <c r="D24" s="56">
        <v>8677</v>
      </c>
      <c r="E24" s="55">
        <v>5641</v>
      </c>
      <c r="F24" s="55">
        <v>7190</v>
      </c>
      <c r="G24" s="55"/>
      <c r="H24" s="55"/>
      <c r="I24" s="55"/>
      <c r="J24" s="55"/>
      <c r="K24" s="55"/>
      <c r="L24" s="55"/>
      <c r="M24" s="55"/>
    </row>
    <row r="25" spans="1:13" ht="18.5" x14ac:dyDescent="0.35">
      <c r="A25" s="4" t="s">
        <v>30</v>
      </c>
      <c r="B25" s="54"/>
      <c r="C25" s="55">
        <v>9284</v>
      </c>
      <c r="D25" s="56">
        <v>7219</v>
      </c>
      <c r="E25" s="55">
        <v>6990</v>
      </c>
      <c r="F25" s="55">
        <v>6344</v>
      </c>
      <c r="G25" s="55"/>
      <c r="H25" s="55"/>
      <c r="I25" s="55"/>
      <c r="J25" s="55"/>
      <c r="K25" s="55"/>
      <c r="L25" s="55"/>
      <c r="M25" s="55"/>
    </row>
    <row r="26" spans="1:13" ht="18.5" x14ac:dyDescent="0.35">
      <c r="A26" s="4" t="s">
        <v>31</v>
      </c>
      <c r="B26" s="54"/>
      <c r="C26" s="55">
        <v>7812</v>
      </c>
      <c r="D26" s="56">
        <v>8855</v>
      </c>
      <c r="E26" s="55">
        <v>7258</v>
      </c>
      <c r="F26" s="55">
        <v>7283</v>
      </c>
      <c r="G26" s="55"/>
      <c r="H26" s="55"/>
      <c r="I26" s="55"/>
      <c r="J26" s="55"/>
      <c r="K26" s="55"/>
      <c r="L26" s="55"/>
      <c r="M26" s="55"/>
    </row>
    <row r="27" spans="1:13" ht="18.5" x14ac:dyDescent="0.35">
      <c r="A27" s="4" t="s">
        <v>32</v>
      </c>
      <c r="B27" s="54"/>
      <c r="C27" s="55">
        <v>8247</v>
      </c>
      <c r="D27" s="56">
        <v>7463</v>
      </c>
      <c r="E27" s="55">
        <v>6573</v>
      </c>
      <c r="F27" s="55">
        <v>6706</v>
      </c>
      <c r="G27" s="55"/>
      <c r="H27" s="55"/>
      <c r="I27" s="55"/>
      <c r="J27" s="55"/>
      <c r="K27" s="55"/>
      <c r="L27" s="55"/>
      <c r="M27" s="55"/>
    </row>
    <row r="28" spans="1:13" ht="18.5" x14ac:dyDescent="0.35">
      <c r="A28" s="4" t="s">
        <v>33</v>
      </c>
      <c r="B28" s="54"/>
      <c r="C28" s="55">
        <v>7812</v>
      </c>
      <c r="D28" s="56">
        <v>6496</v>
      </c>
      <c r="E28" s="55">
        <v>5994</v>
      </c>
      <c r="F28" s="55">
        <v>7292</v>
      </c>
      <c r="G28" s="55"/>
      <c r="H28" s="55"/>
      <c r="I28" s="55"/>
      <c r="J28" s="55"/>
      <c r="K28" s="55"/>
      <c r="L28" s="55"/>
      <c r="M28" s="55"/>
    </row>
    <row r="29" spans="1:13" ht="18.5" x14ac:dyDescent="0.35">
      <c r="A29" s="4" t="s">
        <v>34</v>
      </c>
      <c r="B29" s="54"/>
      <c r="C29" s="55">
        <v>7623</v>
      </c>
      <c r="D29" s="56">
        <v>7337</v>
      </c>
      <c r="E29" s="55">
        <v>5904</v>
      </c>
      <c r="F29" s="55">
        <v>7317</v>
      </c>
      <c r="G29" s="55"/>
      <c r="H29" s="55"/>
      <c r="I29" s="55"/>
      <c r="J29" s="55"/>
      <c r="K29" s="55"/>
      <c r="L29" s="55"/>
      <c r="M29" s="55"/>
    </row>
    <row r="30" spans="1:13" ht="19" thickBot="1" x14ac:dyDescent="0.4">
      <c r="A30" s="5" t="s">
        <v>35</v>
      </c>
      <c r="B30" s="57"/>
      <c r="C30" s="58">
        <v>8146</v>
      </c>
      <c r="D30" s="59">
        <v>8229</v>
      </c>
      <c r="E30" s="58">
        <v>5194</v>
      </c>
      <c r="F30" s="58">
        <v>5769</v>
      </c>
      <c r="G30" s="58"/>
      <c r="H30" s="58"/>
      <c r="I30" s="58"/>
      <c r="J30" s="58"/>
      <c r="K30" s="58"/>
      <c r="L30" s="58"/>
      <c r="M30" s="58"/>
    </row>
    <row r="31" spans="1:13" ht="17.5" thickBot="1" x14ac:dyDescent="0.45">
      <c r="A31" s="35" t="s">
        <v>24</v>
      </c>
      <c r="B31" s="35"/>
      <c r="C31" s="36">
        <f>SUM(C19:C30)</f>
        <v>101790</v>
      </c>
      <c r="D31" s="36">
        <f>SUM(D19:D30)</f>
        <v>94009</v>
      </c>
      <c r="E31" s="36">
        <f>SUM(E19:E30)</f>
        <v>79609</v>
      </c>
      <c r="F31" s="36">
        <f>SUM(F19:F30)</f>
        <v>80431</v>
      </c>
      <c r="G31" s="36">
        <f>SUM(G19:G30)</f>
        <v>20440</v>
      </c>
      <c r="H31" s="36">
        <f t="shared" ref="H31:M31" si="0">SUM(H19:H30)</f>
        <v>0</v>
      </c>
      <c r="I31" s="36">
        <f t="shared" si="0"/>
        <v>0</v>
      </c>
      <c r="J31" s="36">
        <f t="shared" si="0"/>
        <v>0</v>
      </c>
      <c r="K31" s="36">
        <f t="shared" si="0"/>
        <v>0</v>
      </c>
      <c r="L31" s="36">
        <f t="shared" si="0"/>
        <v>0</v>
      </c>
      <c r="M31" s="36">
        <f t="shared" si="0"/>
        <v>0</v>
      </c>
    </row>
    <row r="32" spans="1:13" ht="15" thickTop="1" x14ac:dyDescent="0.35"/>
  </sheetData>
  <sheetProtection sheet="1" objects="1" scenarios="1" selectLockedCells="1"/>
  <dataConsolidate/>
  <customSheetViews>
    <customSheetView guid="{F8473B0F-2D95-4D2C-9A3F-D9A032D93F89}" scale="80" showPageBreaks="1" printArea="1">
      <selection activeCell="N141" sqref="N141"/>
      <pageMargins left="0" right="0" top="0" bottom="0" header="0" footer="0"/>
      <pageSetup paperSize="9" orientation="landscape" r:id="rId1"/>
      <headerFooter>
        <oddHeader>&amp;L&amp;D</oddHeader>
      </headerFooter>
    </customSheetView>
  </customSheetViews>
  <pageMargins left="0.31496062992125984" right="0.31496062992125984" top="0.78740157480314965" bottom="0.78740157480314965" header="0.31496062992125984" footer="0.31496062992125984"/>
  <pageSetup paperSize="9" orientation="landscape" r:id="rId2"/>
  <headerFooter>
    <oddHeader>&amp;L&amp;"Calibri"&amp;10&amp;K000000Confidential&amp;1#_x000D_&amp;"Calibri"&amp;11&amp;K000000&amp;D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sqref="A1:XFD1048576"/>
    </sheetView>
  </sheetViews>
  <sheetFormatPr baseColWidth="10" defaultRowHeight="14.5" x14ac:dyDescent="0.35"/>
  <cols>
    <col min="1" max="1" width="12.453125" bestFit="1" customWidth="1"/>
  </cols>
  <sheetData>
    <row r="1" spans="1:3" ht="15" thickTop="1" x14ac:dyDescent="0.35">
      <c r="A1" s="85" t="s">
        <v>79</v>
      </c>
      <c r="B1" s="86" t="s">
        <v>57</v>
      </c>
      <c r="C1" s="87" t="s">
        <v>58</v>
      </c>
    </row>
    <row r="2" spans="1:3" x14ac:dyDescent="0.35">
      <c r="A2" s="88" t="s">
        <v>59</v>
      </c>
      <c r="B2" s="90"/>
      <c r="C2" s="91"/>
    </row>
    <row r="3" spans="1:3" x14ac:dyDescent="0.35">
      <c r="A3" s="88" t="s">
        <v>60</v>
      </c>
      <c r="B3" s="90"/>
      <c r="C3" s="91"/>
    </row>
    <row r="4" spans="1:3" x14ac:dyDescent="0.35">
      <c r="A4" s="88" t="s">
        <v>61</v>
      </c>
      <c r="B4" s="90"/>
      <c r="C4" s="91"/>
    </row>
    <row r="5" spans="1:3" x14ac:dyDescent="0.35">
      <c r="A5" s="88" t="s">
        <v>62</v>
      </c>
      <c r="B5" s="90"/>
      <c r="C5" s="91"/>
    </row>
    <row r="6" spans="1:3" x14ac:dyDescent="0.35">
      <c r="A6" s="88" t="s">
        <v>63</v>
      </c>
      <c r="B6" s="90"/>
      <c r="C6" s="91"/>
    </row>
    <row r="7" spans="1:3" x14ac:dyDescent="0.35">
      <c r="A7" s="88" t="s">
        <v>64</v>
      </c>
      <c r="B7" s="90"/>
      <c r="C7" s="91"/>
    </row>
    <row r="8" spans="1:3" x14ac:dyDescent="0.35">
      <c r="A8" s="88" t="s">
        <v>65</v>
      </c>
      <c r="B8" s="90"/>
      <c r="C8" s="91"/>
    </row>
    <row r="9" spans="1:3" x14ac:dyDescent="0.35">
      <c r="A9" s="88" t="s">
        <v>66</v>
      </c>
      <c r="B9" s="90"/>
      <c r="C9" s="91"/>
    </row>
    <row r="10" spans="1:3" x14ac:dyDescent="0.35">
      <c r="A10" s="88" t="s">
        <v>67</v>
      </c>
      <c r="B10" s="90"/>
      <c r="C10" s="91"/>
    </row>
    <row r="11" spans="1:3" x14ac:dyDescent="0.35">
      <c r="A11" s="88" t="s">
        <v>68</v>
      </c>
      <c r="B11" s="90"/>
      <c r="C11" s="91"/>
    </row>
    <row r="12" spans="1:3" x14ac:dyDescent="0.35">
      <c r="A12" s="88" t="s">
        <v>69</v>
      </c>
      <c r="B12" s="90"/>
      <c r="C12" s="91"/>
    </row>
    <row r="13" spans="1:3" x14ac:dyDescent="0.35">
      <c r="A13" s="88" t="s">
        <v>70</v>
      </c>
      <c r="B13" s="90"/>
      <c r="C13" s="91"/>
    </row>
    <row r="14" spans="1:3" x14ac:dyDescent="0.35">
      <c r="A14" s="88" t="s">
        <v>71</v>
      </c>
      <c r="B14" s="90"/>
      <c r="C14" s="91"/>
    </row>
    <row r="15" spans="1:3" x14ac:dyDescent="0.35">
      <c r="A15" s="88" t="s">
        <v>72</v>
      </c>
      <c r="B15" s="90"/>
      <c r="C15" s="91"/>
    </row>
    <row r="16" spans="1:3" x14ac:dyDescent="0.35">
      <c r="A16" s="88" t="s">
        <v>73</v>
      </c>
      <c r="B16" s="90"/>
      <c r="C16" s="91"/>
    </row>
    <row r="17" spans="1:3" x14ac:dyDescent="0.35">
      <c r="A17" s="88" t="s">
        <v>74</v>
      </c>
      <c r="B17" s="90"/>
      <c r="C17" s="91"/>
    </row>
    <row r="18" spans="1:3" x14ac:dyDescent="0.35">
      <c r="A18" s="88" t="s">
        <v>75</v>
      </c>
      <c r="B18" s="90"/>
      <c r="C18" s="91"/>
    </row>
    <row r="19" spans="1:3" x14ac:dyDescent="0.35">
      <c r="A19" s="88" t="s">
        <v>76</v>
      </c>
      <c r="B19" s="90"/>
      <c r="C19" s="91"/>
    </row>
    <row r="20" spans="1:3" x14ac:dyDescent="0.35">
      <c r="A20" s="88" t="s">
        <v>77</v>
      </c>
      <c r="B20" s="90"/>
      <c r="C20" s="91"/>
    </row>
    <row r="21" spans="1:3" ht="15" thickBot="1" x14ac:dyDescent="0.4">
      <c r="A21" s="89" t="s">
        <v>78</v>
      </c>
      <c r="B21" s="92"/>
      <c r="C21" s="93"/>
    </row>
    <row r="22" spans="1:3" ht="15" thickTop="1" x14ac:dyDescent="0.35"/>
  </sheetData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workbookViewId="0">
      <selection activeCell="I77" sqref="I77"/>
    </sheetView>
  </sheetViews>
  <sheetFormatPr baseColWidth="10" defaultColWidth="11.453125" defaultRowHeight="14.5" x14ac:dyDescent="0.35"/>
  <cols>
    <col min="2" max="2" width="12.26953125" bestFit="1" customWidth="1"/>
    <col min="5" max="5" width="1.7265625" customWidth="1"/>
    <col min="10" max="10" width="1.7265625" customWidth="1"/>
    <col min="15" max="15" width="1.7265625" customWidth="1"/>
    <col min="20" max="20" width="1.7265625" customWidth="1"/>
    <col min="25" max="25" width="1.7265625" customWidth="1"/>
  </cols>
  <sheetData>
    <row r="1" spans="1:29" ht="33.5" x14ac:dyDescent="0.75">
      <c r="B1" s="38">
        <f>Januar!A2</f>
        <v>2024</v>
      </c>
    </row>
    <row r="3" spans="1:29" ht="21.5" thickBot="1" x14ac:dyDescent="0.55000000000000004">
      <c r="A3" s="6" t="s">
        <v>20</v>
      </c>
      <c r="F3" s="6" t="s">
        <v>25</v>
      </c>
      <c r="K3" s="6" t="s">
        <v>26</v>
      </c>
      <c r="P3" s="6" t="s">
        <v>27</v>
      </c>
      <c r="U3" s="6" t="s">
        <v>28</v>
      </c>
      <c r="Z3" s="6" t="s">
        <v>29</v>
      </c>
    </row>
    <row r="4" spans="1:29" ht="15" thickTop="1" x14ac:dyDescent="0.35">
      <c r="A4" s="22" t="s">
        <v>21</v>
      </c>
      <c r="B4" s="23" t="s">
        <v>22</v>
      </c>
      <c r="C4" s="25" t="s">
        <v>23</v>
      </c>
      <c r="D4" s="39" t="s">
        <v>36</v>
      </c>
      <c r="E4" s="41"/>
      <c r="F4" s="22" t="s">
        <v>21</v>
      </c>
      <c r="G4" s="23" t="s">
        <v>22</v>
      </c>
      <c r="H4" s="25" t="s">
        <v>23</v>
      </c>
      <c r="I4" s="39" t="s">
        <v>36</v>
      </c>
      <c r="J4" s="41"/>
      <c r="K4" s="22" t="s">
        <v>21</v>
      </c>
      <c r="L4" s="23" t="s">
        <v>22</v>
      </c>
      <c r="M4" s="25" t="s">
        <v>23</v>
      </c>
      <c r="N4" s="39" t="s">
        <v>36</v>
      </c>
      <c r="O4" s="41"/>
      <c r="P4" s="22" t="s">
        <v>21</v>
      </c>
      <c r="Q4" s="23" t="s">
        <v>22</v>
      </c>
      <c r="R4" s="25" t="s">
        <v>23</v>
      </c>
      <c r="S4" s="39" t="s">
        <v>36</v>
      </c>
      <c r="T4" s="41"/>
      <c r="U4" s="22" t="s">
        <v>21</v>
      </c>
      <c r="V4" s="23" t="s">
        <v>22</v>
      </c>
      <c r="W4" s="25" t="s">
        <v>23</v>
      </c>
      <c r="X4" s="39" t="s">
        <v>36</v>
      </c>
      <c r="Y4" s="41"/>
      <c r="Z4" s="22" t="s">
        <v>21</v>
      </c>
      <c r="AA4" s="23" t="s">
        <v>22</v>
      </c>
      <c r="AB4" s="25" t="s">
        <v>23</v>
      </c>
      <c r="AC4" s="39" t="s">
        <v>36</v>
      </c>
    </row>
    <row r="5" spans="1:29" x14ac:dyDescent="0.35">
      <c r="A5" s="12">
        <f>DATE($B1,1,1)</f>
        <v>45292</v>
      </c>
      <c r="B5" s="15">
        <f t="shared" ref="B5:B35" si="0">A5</f>
        <v>45292</v>
      </c>
      <c r="C5" s="19">
        <f>WEEKNUM(A5,21)</f>
        <v>1</v>
      </c>
      <c r="D5" s="7" t="e">
        <f>Januar!#REF!</f>
        <v>#REF!</v>
      </c>
      <c r="E5" s="42"/>
      <c r="F5" s="12">
        <f>DATE($B1,2,1)</f>
        <v>45323</v>
      </c>
      <c r="G5" s="15">
        <f t="shared" ref="G5:G35" si="1">F5</f>
        <v>45323</v>
      </c>
      <c r="H5" s="19">
        <f>WEEKNUM(F5,21)</f>
        <v>5</v>
      </c>
      <c r="I5" s="7" t="e">
        <f>Februar!#REF!</f>
        <v>#REF!</v>
      </c>
      <c r="J5" s="42"/>
      <c r="K5" s="12">
        <f>DATE($B1,3,1)</f>
        <v>45352</v>
      </c>
      <c r="L5" s="15">
        <f t="shared" ref="L5:L35" si="2">K5</f>
        <v>45352</v>
      </c>
      <c r="M5" s="19">
        <f>WEEKNUM(K5,21)</f>
        <v>9</v>
      </c>
      <c r="N5" s="7" t="e">
        <f>März!#REF!</f>
        <v>#REF!</v>
      </c>
      <c r="O5" s="42"/>
      <c r="P5" s="12">
        <f>DATE($B1,4,1)</f>
        <v>45383</v>
      </c>
      <c r="Q5" s="15">
        <f t="shared" ref="Q5:Q35" si="3">P5</f>
        <v>45383</v>
      </c>
      <c r="R5" s="19">
        <f>WEEKNUM(P5,21)</f>
        <v>14</v>
      </c>
      <c r="S5" s="7" t="e">
        <f>April!#REF!</f>
        <v>#REF!</v>
      </c>
      <c r="T5" s="42"/>
      <c r="U5" s="12">
        <f>DATE($B1,5,1)</f>
        <v>45413</v>
      </c>
      <c r="V5" s="15">
        <f t="shared" ref="V5:V35" si="4">U5</f>
        <v>45413</v>
      </c>
      <c r="W5" s="19">
        <f>WEEKNUM(U5,21)</f>
        <v>18</v>
      </c>
      <c r="X5" s="7" t="e">
        <f>Mai!#REF!</f>
        <v>#REF!</v>
      </c>
      <c r="Y5" s="42"/>
      <c r="Z5" s="12">
        <f>DATE($B1,6,1)</f>
        <v>45444</v>
      </c>
      <c r="AA5" s="15">
        <f t="shared" ref="AA5:AA35" si="5">Z5</f>
        <v>45444</v>
      </c>
      <c r="AB5" s="19">
        <f>WEEKNUM(Z5,21)</f>
        <v>22</v>
      </c>
      <c r="AC5" s="7" t="e">
        <f>Juni!#REF!</f>
        <v>#REF!</v>
      </c>
    </row>
    <row r="6" spans="1:29" x14ac:dyDescent="0.35">
      <c r="A6" s="12">
        <f>A5+1</f>
        <v>45293</v>
      </c>
      <c r="B6" s="15">
        <f t="shared" si="0"/>
        <v>45293</v>
      </c>
      <c r="C6" s="19">
        <f t="shared" ref="C6:C35" si="6">WEEKNUM(A6,21)</f>
        <v>1</v>
      </c>
      <c r="D6" s="7" t="e">
        <f>Januar!#REF!</f>
        <v>#REF!</v>
      </c>
      <c r="E6" s="42"/>
      <c r="F6" s="12">
        <f>F5+1</f>
        <v>45324</v>
      </c>
      <c r="G6" s="15">
        <f t="shared" si="1"/>
        <v>45324</v>
      </c>
      <c r="H6" s="19">
        <f t="shared" ref="H6:H33" si="7">WEEKNUM(F6,21)</f>
        <v>5</v>
      </c>
      <c r="I6" s="7" t="e">
        <f>Februar!#REF!</f>
        <v>#REF!</v>
      </c>
      <c r="J6" s="42"/>
      <c r="K6" s="12">
        <f>K5+1</f>
        <v>45353</v>
      </c>
      <c r="L6" s="15">
        <f t="shared" si="2"/>
        <v>45353</v>
      </c>
      <c r="M6" s="19">
        <f t="shared" ref="M6:M33" si="8">WEEKNUM(K6,21)</f>
        <v>9</v>
      </c>
      <c r="N6" s="7" t="e">
        <f>März!#REF!</f>
        <v>#REF!</v>
      </c>
      <c r="O6" s="42"/>
      <c r="P6" s="12">
        <f>P5+1</f>
        <v>45384</v>
      </c>
      <c r="Q6" s="15">
        <f t="shared" si="3"/>
        <v>45384</v>
      </c>
      <c r="R6" s="19">
        <f t="shared" ref="R6:R33" si="9">WEEKNUM(P6,21)</f>
        <v>14</v>
      </c>
      <c r="S6" s="7" t="e">
        <f>April!#REF!</f>
        <v>#REF!</v>
      </c>
      <c r="T6" s="42"/>
      <c r="U6" s="12">
        <f>U5+1</f>
        <v>45414</v>
      </c>
      <c r="V6" s="15">
        <f t="shared" si="4"/>
        <v>45414</v>
      </c>
      <c r="W6" s="19">
        <f t="shared" ref="W6:W33" si="10">WEEKNUM(U6,21)</f>
        <v>18</v>
      </c>
      <c r="X6" s="7" t="e">
        <f>Mai!#REF!</f>
        <v>#REF!</v>
      </c>
      <c r="Y6" s="42"/>
      <c r="Z6" s="12">
        <f>Z5+1</f>
        <v>45445</v>
      </c>
      <c r="AA6" s="15">
        <f t="shared" si="5"/>
        <v>45445</v>
      </c>
      <c r="AB6" s="19">
        <f t="shared" ref="AB6:AB33" si="11">WEEKNUM(Z6,21)</f>
        <v>22</v>
      </c>
      <c r="AC6" s="7" t="e">
        <f>Juni!#REF!</f>
        <v>#REF!</v>
      </c>
    </row>
    <row r="7" spans="1:29" x14ac:dyDescent="0.35">
      <c r="A7" s="12">
        <f t="shared" ref="A7:A33" si="12">A6+1</f>
        <v>45294</v>
      </c>
      <c r="B7" s="15">
        <f t="shared" si="0"/>
        <v>45294</v>
      </c>
      <c r="C7" s="19">
        <f t="shared" si="6"/>
        <v>1</v>
      </c>
      <c r="D7" s="7" t="e">
        <f>Januar!#REF!</f>
        <v>#REF!</v>
      </c>
      <c r="E7" s="42"/>
      <c r="F7" s="12">
        <f t="shared" ref="F7:F33" si="13">F6+1</f>
        <v>45325</v>
      </c>
      <c r="G7" s="15">
        <f t="shared" si="1"/>
        <v>45325</v>
      </c>
      <c r="H7" s="19">
        <f t="shared" si="7"/>
        <v>5</v>
      </c>
      <c r="I7" s="7" t="e">
        <f>Februar!#REF!</f>
        <v>#REF!</v>
      </c>
      <c r="J7" s="42"/>
      <c r="K7" s="12">
        <f t="shared" ref="K7:K33" si="14">K6+1</f>
        <v>45354</v>
      </c>
      <c r="L7" s="15">
        <f t="shared" si="2"/>
        <v>45354</v>
      </c>
      <c r="M7" s="19">
        <f t="shared" si="8"/>
        <v>9</v>
      </c>
      <c r="N7" s="7" t="e">
        <f>März!#REF!</f>
        <v>#REF!</v>
      </c>
      <c r="O7" s="42"/>
      <c r="P7" s="12">
        <f t="shared" ref="P7:P33" si="15">P6+1</f>
        <v>45385</v>
      </c>
      <c r="Q7" s="15">
        <f t="shared" si="3"/>
        <v>45385</v>
      </c>
      <c r="R7" s="19">
        <f t="shared" si="9"/>
        <v>14</v>
      </c>
      <c r="S7" s="7" t="e">
        <f>April!#REF!</f>
        <v>#REF!</v>
      </c>
      <c r="T7" s="42"/>
      <c r="U7" s="12">
        <f t="shared" ref="U7:U33" si="16">U6+1</f>
        <v>45415</v>
      </c>
      <c r="V7" s="15">
        <f t="shared" si="4"/>
        <v>45415</v>
      </c>
      <c r="W7" s="19">
        <f t="shared" si="10"/>
        <v>18</v>
      </c>
      <c r="X7" s="7" t="e">
        <f>Mai!#REF!</f>
        <v>#REF!</v>
      </c>
      <c r="Y7" s="42"/>
      <c r="Z7" s="12">
        <f t="shared" ref="Z7:Z33" si="17">Z6+1</f>
        <v>45446</v>
      </c>
      <c r="AA7" s="15">
        <f t="shared" si="5"/>
        <v>45446</v>
      </c>
      <c r="AB7" s="19">
        <f t="shared" si="11"/>
        <v>23</v>
      </c>
      <c r="AC7" s="7" t="e">
        <f>Juni!#REF!</f>
        <v>#REF!</v>
      </c>
    </row>
    <row r="8" spans="1:29" x14ac:dyDescent="0.35">
      <c r="A8" s="12">
        <f t="shared" si="12"/>
        <v>45295</v>
      </c>
      <c r="B8" s="15">
        <f t="shared" si="0"/>
        <v>45295</v>
      </c>
      <c r="C8" s="19">
        <f t="shared" si="6"/>
        <v>1</v>
      </c>
      <c r="D8" s="7" t="e">
        <f>Januar!#REF!</f>
        <v>#REF!</v>
      </c>
      <c r="E8" s="42"/>
      <c r="F8" s="12">
        <f t="shared" si="13"/>
        <v>45326</v>
      </c>
      <c r="G8" s="15">
        <f t="shared" si="1"/>
        <v>45326</v>
      </c>
      <c r="H8" s="19">
        <f t="shared" si="7"/>
        <v>5</v>
      </c>
      <c r="I8" s="7" t="e">
        <f>Februar!#REF!</f>
        <v>#REF!</v>
      </c>
      <c r="J8" s="42"/>
      <c r="K8" s="12">
        <f t="shared" si="14"/>
        <v>45355</v>
      </c>
      <c r="L8" s="15">
        <f t="shared" si="2"/>
        <v>45355</v>
      </c>
      <c r="M8" s="19">
        <f t="shared" si="8"/>
        <v>10</v>
      </c>
      <c r="N8" s="7" t="e">
        <f>März!#REF!</f>
        <v>#REF!</v>
      </c>
      <c r="O8" s="42"/>
      <c r="P8" s="12">
        <f t="shared" si="15"/>
        <v>45386</v>
      </c>
      <c r="Q8" s="15">
        <f t="shared" si="3"/>
        <v>45386</v>
      </c>
      <c r="R8" s="19">
        <f t="shared" si="9"/>
        <v>14</v>
      </c>
      <c r="S8" s="7" t="e">
        <f>April!#REF!</f>
        <v>#REF!</v>
      </c>
      <c r="T8" s="42"/>
      <c r="U8" s="12">
        <f t="shared" si="16"/>
        <v>45416</v>
      </c>
      <c r="V8" s="15">
        <f t="shared" si="4"/>
        <v>45416</v>
      </c>
      <c r="W8" s="19">
        <f t="shared" si="10"/>
        <v>18</v>
      </c>
      <c r="X8" s="7" t="e">
        <f>Mai!#REF!</f>
        <v>#REF!</v>
      </c>
      <c r="Y8" s="42"/>
      <c r="Z8" s="12">
        <f t="shared" si="17"/>
        <v>45447</v>
      </c>
      <c r="AA8" s="15">
        <f t="shared" si="5"/>
        <v>45447</v>
      </c>
      <c r="AB8" s="19">
        <f t="shared" si="11"/>
        <v>23</v>
      </c>
      <c r="AC8" s="7" t="e">
        <f>Juni!#REF!</f>
        <v>#REF!</v>
      </c>
    </row>
    <row r="9" spans="1:29" x14ac:dyDescent="0.35">
      <c r="A9" s="12">
        <f t="shared" si="12"/>
        <v>45296</v>
      </c>
      <c r="B9" s="15">
        <f t="shared" si="0"/>
        <v>45296</v>
      </c>
      <c r="C9" s="19">
        <f t="shared" si="6"/>
        <v>1</v>
      </c>
      <c r="D9" s="7" t="e">
        <f>Januar!#REF!</f>
        <v>#REF!</v>
      </c>
      <c r="E9" s="42"/>
      <c r="F9" s="12">
        <f t="shared" si="13"/>
        <v>45327</v>
      </c>
      <c r="G9" s="15">
        <f t="shared" si="1"/>
        <v>45327</v>
      </c>
      <c r="H9" s="19">
        <f t="shared" si="7"/>
        <v>6</v>
      </c>
      <c r="I9" s="7" t="e">
        <f>Februar!#REF!</f>
        <v>#REF!</v>
      </c>
      <c r="J9" s="42"/>
      <c r="K9" s="12">
        <f t="shared" si="14"/>
        <v>45356</v>
      </c>
      <c r="L9" s="15">
        <f t="shared" si="2"/>
        <v>45356</v>
      </c>
      <c r="M9" s="19">
        <f t="shared" si="8"/>
        <v>10</v>
      </c>
      <c r="N9" s="7" t="e">
        <f>März!#REF!</f>
        <v>#REF!</v>
      </c>
      <c r="O9" s="42"/>
      <c r="P9" s="12">
        <f t="shared" si="15"/>
        <v>45387</v>
      </c>
      <c r="Q9" s="15">
        <f t="shared" si="3"/>
        <v>45387</v>
      </c>
      <c r="R9" s="19">
        <f t="shared" si="9"/>
        <v>14</v>
      </c>
      <c r="S9" s="7" t="e">
        <f>April!#REF!</f>
        <v>#REF!</v>
      </c>
      <c r="T9" s="42"/>
      <c r="U9" s="12">
        <f t="shared" si="16"/>
        <v>45417</v>
      </c>
      <c r="V9" s="15">
        <f t="shared" si="4"/>
        <v>45417</v>
      </c>
      <c r="W9" s="19">
        <f t="shared" si="10"/>
        <v>18</v>
      </c>
      <c r="X9" s="7" t="e">
        <f>Mai!#REF!</f>
        <v>#REF!</v>
      </c>
      <c r="Y9" s="42"/>
      <c r="Z9" s="12">
        <f t="shared" si="17"/>
        <v>45448</v>
      </c>
      <c r="AA9" s="15">
        <f t="shared" si="5"/>
        <v>45448</v>
      </c>
      <c r="AB9" s="19">
        <f t="shared" si="11"/>
        <v>23</v>
      </c>
      <c r="AC9" s="7" t="e">
        <f>Juni!#REF!</f>
        <v>#REF!</v>
      </c>
    </row>
    <row r="10" spans="1:29" x14ac:dyDescent="0.35">
      <c r="A10" s="12">
        <f t="shared" si="12"/>
        <v>45297</v>
      </c>
      <c r="B10" s="15">
        <f t="shared" si="0"/>
        <v>45297</v>
      </c>
      <c r="C10" s="19">
        <f t="shared" si="6"/>
        <v>1</v>
      </c>
      <c r="D10" s="7" t="e">
        <f>Januar!#REF!</f>
        <v>#REF!</v>
      </c>
      <c r="E10" s="42"/>
      <c r="F10" s="12">
        <f t="shared" si="13"/>
        <v>45328</v>
      </c>
      <c r="G10" s="15">
        <f t="shared" si="1"/>
        <v>45328</v>
      </c>
      <c r="H10" s="19">
        <f t="shared" si="7"/>
        <v>6</v>
      </c>
      <c r="I10" s="7" t="e">
        <f>Februar!#REF!</f>
        <v>#REF!</v>
      </c>
      <c r="J10" s="42"/>
      <c r="K10" s="12">
        <f t="shared" si="14"/>
        <v>45357</v>
      </c>
      <c r="L10" s="15">
        <f t="shared" si="2"/>
        <v>45357</v>
      </c>
      <c r="M10" s="19">
        <f t="shared" si="8"/>
        <v>10</v>
      </c>
      <c r="N10" s="7" t="e">
        <f>März!#REF!</f>
        <v>#REF!</v>
      </c>
      <c r="O10" s="42"/>
      <c r="P10" s="12">
        <f t="shared" si="15"/>
        <v>45388</v>
      </c>
      <c r="Q10" s="15">
        <f t="shared" si="3"/>
        <v>45388</v>
      </c>
      <c r="R10" s="19">
        <f t="shared" si="9"/>
        <v>14</v>
      </c>
      <c r="S10" s="7" t="e">
        <f>April!#REF!</f>
        <v>#REF!</v>
      </c>
      <c r="T10" s="42"/>
      <c r="U10" s="12">
        <f t="shared" si="16"/>
        <v>45418</v>
      </c>
      <c r="V10" s="15">
        <f t="shared" si="4"/>
        <v>45418</v>
      </c>
      <c r="W10" s="19">
        <f t="shared" si="10"/>
        <v>19</v>
      </c>
      <c r="X10" s="7" t="e">
        <f>Mai!#REF!</f>
        <v>#REF!</v>
      </c>
      <c r="Y10" s="42"/>
      <c r="Z10" s="12">
        <f t="shared" si="17"/>
        <v>45449</v>
      </c>
      <c r="AA10" s="15">
        <f t="shared" si="5"/>
        <v>45449</v>
      </c>
      <c r="AB10" s="19">
        <f t="shared" si="11"/>
        <v>23</v>
      </c>
      <c r="AC10" s="7" t="e">
        <f>Juni!#REF!</f>
        <v>#REF!</v>
      </c>
    </row>
    <row r="11" spans="1:29" x14ac:dyDescent="0.35">
      <c r="A11" s="12">
        <f t="shared" si="12"/>
        <v>45298</v>
      </c>
      <c r="B11" s="15">
        <f t="shared" si="0"/>
        <v>45298</v>
      </c>
      <c r="C11" s="19">
        <f t="shared" si="6"/>
        <v>1</v>
      </c>
      <c r="D11" s="7" t="e">
        <f>Januar!#REF!</f>
        <v>#REF!</v>
      </c>
      <c r="E11" s="42"/>
      <c r="F11" s="12">
        <f t="shared" si="13"/>
        <v>45329</v>
      </c>
      <c r="G11" s="15">
        <f t="shared" si="1"/>
        <v>45329</v>
      </c>
      <c r="H11" s="19">
        <f t="shared" si="7"/>
        <v>6</v>
      </c>
      <c r="I11" s="7" t="e">
        <f>Februar!#REF!</f>
        <v>#REF!</v>
      </c>
      <c r="J11" s="42"/>
      <c r="K11" s="12">
        <f t="shared" si="14"/>
        <v>45358</v>
      </c>
      <c r="L11" s="15">
        <f t="shared" si="2"/>
        <v>45358</v>
      </c>
      <c r="M11" s="19">
        <f t="shared" si="8"/>
        <v>10</v>
      </c>
      <c r="N11" s="7" t="e">
        <f>März!#REF!</f>
        <v>#REF!</v>
      </c>
      <c r="O11" s="42"/>
      <c r="P11" s="12">
        <f t="shared" si="15"/>
        <v>45389</v>
      </c>
      <c r="Q11" s="15">
        <f t="shared" si="3"/>
        <v>45389</v>
      </c>
      <c r="R11" s="19">
        <f t="shared" si="9"/>
        <v>14</v>
      </c>
      <c r="S11" s="7" t="e">
        <f>April!#REF!</f>
        <v>#REF!</v>
      </c>
      <c r="T11" s="42"/>
      <c r="U11" s="12">
        <f t="shared" si="16"/>
        <v>45419</v>
      </c>
      <c r="V11" s="15">
        <f t="shared" si="4"/>
        <v>45419</v>
      </c>
      <c r="W11" s="19">
        <f t="shared" si="10"/>
        <v>19</v>
      </c>
      <c r="X11" s="7" t="e">
        <f>Mai!#REF!</f>
        <v>#REF!</v>
      </c>
      <c r="Y11" s="42"/>
      <c r="Z11" s="12">
        <f t="shared" si="17"/>
        <v>45450</v>
      </c>
      <c r="AA11" s="15">
        <f t="shared" si="5"/>
        <v>45450</v>
      </c>
      <c r="AB11" s="19">
        <f t="shared" si="11"/>
        <v>23</v>
      </c>
      <c r="AC11" s="7" t="e">
        <f>Juni!#REF!</f>
        <v>#REF!</v>
      </c>
    </row>
    <row r="12" spans="1:29" x14ac:dyDescent="0.35">
      <c r="A12" s="12">
        <f t="shared" si="12"/>
        <v>45299</v>
      </c>
      <c r="B12" s="15">
        <f t="shared" si="0"/>
        <v>45299</v>
      </c>
      <c r="C12" s="19">
        <f t="shared" si="6"/>
        <v>2</v>
      </c>
      <c r="D12" s="7" t="e">
        <f>Januar!#REF!</f>
        <v>#REF!</v>
      </c>
      <c r="E12" s="42"/>
      <c r="F12" s="12">
        <f t="shared" si="13"/>
        <v>45330</v>
      </c>
      <c r="G12" s="15">
        <f t="shared" si="1"/>
        <v>45330</v>
      </c>
      <c r="H12" s="19">
        <f t="shared" si="7"/>
        <v>6</v>
      </c>
      <c r="I12" s="7" t="e">
        <f>Februar!#REF!</f>
        <v>#REF!</v>
      </c>
      <c r="J12" s="42"/>
      <c r="K12" s="12">
        <f t="shared" si="14"/>
        <v>45359</v>
      </c>
      <c r="L12" s="15">
        <f t="shared" si="2"/>
        <v>45359</v>
      </c>
      <c r="M12" s="19">
        <f t="shared" si="8"/>
        <v>10</v>
      </c>
      <c r="N12" s="7" t="e">
        <f>März!#REF!</f>
        <v>#REF!</v>
      </c>
      <c r="O12" s="42"/>
      <c r="P12" s="12">
        <f t="shared" si="15"/>
        <v>45390</v>
      </c>
      <c r="Q12" s="15">
        <f t="shared" si="3"/>
        <v>45390</v>
      </c>
      <c r="R12" s="19">
        <f t="shared" si="9"/>
        <v>15</v>
      </c>
      <c r="S12" s="7" t="e">
        <f>April!#REF!</f>
        <v>#REF!</v>
      </c>
      <c r="T12" s="42"/>
      <c r="U12" s="12">
        <f t="shared" si="16"/>
        <v>45420</v>
      </c>
      <c r="V12" s="15">
        <f t="shared" si="4"/>
        <v>45420</v>
      </c>
      <c r="W12" s="19">
        <f t="shared" si="10"/>
        <v>19</v>
      </c>
      <c r="X12" s="7" t="e">
        <f>Mai!#REF!</f>
        <v>#REF!</v>
      </c>
      <c r="Y12" s="42"/>
      <c r="Z12" s="12">
        <f t="shared" si="17"/>
        <v>45451</v>
      </c>
      <c r="AA12" s="15">
        <f t="shared" si="5"/>
        <v>45451</v>
      </c>
      <c r="AB12" s="19">
        <f t="shared" si="11"/>
        <v>23</v>
      </c>
      <c r="AC12" s="7" t="e">
        <f>Juni!#REF!</f>
        <v>#REF!</v>
      </c>
    </row>
    <row r="13" spans="1:29" x14ac:dyDescent="0.35">
      <c r="A13" s="12">
        <f t="shared" si="12"/>
        <v>45300</v>
      </c>
      <c r="B13" s="15">
        <f t="shared" si="0"/>
        <v>45300</v>
      </c>
      <c r="C13" s="19">
        <f t="shared" si="6"/>
        <v>2</v>
      </c>
      <c r="D13" s="7" t="e">
        <f>Januar!#REF!</f>
        <v>#REF!</v>
      </c>
      <c r="E13" s="42"/>
      <c r="F13" s="12">
        <f t="shared" si="13"/>
        <v>45331</v>
      </c>
      <c r="G13" s="15">
        <f t="shared" si="1"/>
        <v>45331</v>
      </c>
      <c r="H13" s="19">
        <f t="shared" si="7"/>
        <v>6</v>
      </c>
      <c r="I13" s="7" t="e">
        <f>Februar!#REF!</f>
        <v>#REF!</v>
      </c>
      <c r="J13" s="42"/>
      <c r="K13" s="12">
        <f t="shared" si="14"/>
        <v>45360</v>
      </c>
      <c r="L13" s="15">
        <f t="shared" si="2"/>
        <v>45360</v>
      </c>
      <c r="M13" s="19">
        <f t="shared" si="8"/>
        <v>10</v>
      </c>
      <c r="N13" s="7" t="e">
        <f>März!#REF!</f>
        <v>#REF!</v>
      </c>
      <c r="O13" s="42"/>
      <c r="P13" s="12">
        <f t="shared" si="15"/>
        <v>45391</v>
      </c>
      <c r="Q13" s="15">
        <f t="shared" si="3"/>
        <v>45391</v>
      </c>
      <c r="R13" s="19">
        <f t="shared" si="9"/>
        <v>15</v>
      </c>
      <c r="S13" s="7" t="e">
        <f>April!#REF!</f>
        <v>#REF!</v>
      </c>
      <c r="T13" s="42"/>
      <c r="U13" s="12">
        <f t="shared" si="16"/>
        <v>45421</v>
      </c>
      <c r="V13" s="15">
        <f t="shared" si="4"/>
        <v>45421</v>
      </c>
      <c r="W13" s="19">
        <f t="shared" si="10"/>
        <v>19</v>
      </c>
      <c r="X13" s="7" t="e">
        <f>Mai!#REF!</f>
        <v>#REF!</v>
      </c>
      <c r="Y13" s="42"/>
      <c r="Z13" s="12">
        <f t="shared" si="17"/>
        <v>45452</v>
      </c>
      <c r="AA13" s="15">
        <f t="shared" si="5"/>
        <v>45452</v>
      </c>
      <c r="AB13" s="19">
        <f t="shared" si="11"/>
        <v>23</v>
      </c>
      <c r="AC13" s="7" t="e">
        <f>Juni!#REF!</f>
        <v>#REF!</v>
      </c>
    </row>
    <row r="14" spans="1:29" x14ac:dyDescent="0.35">
      <c r="A14" s="12">
        <f t="shared" si="12"/>
        <v>45301</v>
      </c>
      <c r="B14" s="15">
        <f t="shared" si="0"/>
        <v>45301</v>
      </c>
      <c r="C14" s="19">
        <f t="shared" si="6"/>
        <v>2</v>
      </c>
      <c r="D14" s="7" t="e">
        <f>Januar!#REF!</f>
        <v>#REF!</v>
      </c>
      <c r="E14" s="42"/>
      <c r="F14" s="12">
        <f t="shared" si="13"/>
        <v>45332</v>
      </c>
      <c r="G14" s="15">
        <f t="shared" si="1"/>
        <v>45332</v>
      </c>
      <c r="H14" s="19">
        <f t="shared" si="7"/>
        <v>6</v>
      </c>
      <c r="I14" s="7" t="e">
        <f>Februar!#REF!</f>
        <v>#REF!</v>
      </c>
      <c r="J14" s="42"/>
      <c r="K14" s="12">
        <f t="shared" si="14"/>
        <v>45361</v>
      </c>
      <c r="L14" s="15">
        <f t="shared" si="2"/>
        <v>45361</v>
      </c>
      <c r="M14" s="19">
        <f t="shared" si="8"/>
        <v>10</v>
      </c>
      <c r="N14" s="7" t="e">
        <f>März!#REF!</f>
        <v>#REF!</v>
      </c>
      <c r="O14" s="42"/>
      <c r="P14" s="12">
        <f t="shared" si="15"/>
        <v>45392</v>
      </c>
      <c r="Q14" s="15">
        <f t="shared" si="3"/>
        <v>45392</v>
      </c>
      <c r="R14" s="19">
        <f t="shared" si="9"/>
        <v>15</v>
      </c>
      <c r="S14" s="7" t="e">
        <f>April!#REF!</f>
        <v>#REF!</v>
      </c>
      <c r="T14" s="42"/>
      <c r="U14" s="12">
        <f t="shared" si="16"/>
        <v>45422</v>
      </c>
      <c r="V14" s="15">
        <f t="shared" si="4"/>
        <v>45422</v>
      </c>
      <c r="W14" s="19">
        <f t="shared" si="10"/>
        <v>19</v>
      </c>
      <c r="X14" s="7" t="e">
        <f>Mai!#REF!</f>
        <v>#REF!</v>
      </c>
      <c r="Y14" s="42"/>
      <c r="Z14" s="12">
        <f t="shared" si="17"/>
        <v>45453</v>
      </c>
      <c r="AA14" s="15">
        <f t="shared" si="5"/>
        <v>45453</v>
      </c>
      <c r="AB14" s="19">
        <f t="shared" si="11"/>
        <v>24</v>
      </c>
      <c r="AC14" s="7" t="e">
        <f>Juni!#REF!</f>
        <v>#REF!</v>
      </c>
    </row>
    <row r="15" spans="1:29" x14ac:dyDescent="0.35">
      <c r="A15" s="12">
        <f t="shared" si="12"/>
        <v>45302</v>
      </c>
      <c r="B15" s="15">
        <f t="shared" si="0"/>
        <v>45302</v>
      </c>
      <c r="C15" s="19">
        <f t="shared" si="6"/>
        <v>2</v>
      </c>
      <c r="D15" s="7" t="e">
        <f>Januar!#REF!</f>
        <v>#REF!</v>
      </c>
      <c r="E15" s="42"/>
      <c r="F15" s="12">
        <f t="shared" si="13"/>
        <v>45333</v>
      </c>
      <c r="G15" s="15">
        <f t="shared" si="1"/>
        <v>45333</v>
      </c>
      <c r="H15" s="19">
        <f t="shared" si="7"/>
        <v>6</v>
      </c>
      <c r="I15" s="7" t="e">
        <f>Februar!#REF!</f>
        <v>#REF!</v>
      </c>
      <c r="J15" s="42"/>
      <c r="K15" s="12">
        <f t="shared" si="14"/>
        <v>45362</v>
      </c>
      <c r="L15" s="15">
        <f t="shared" si="2"/>
        <v>45362</v>
      </c>
      <c r="M15" s="19">
        <f t="shared" si="8"/>
        <v>11</v>
      </c>
      <c r="N15" s="7" t="e">
        <f>März!#REF!</f>
        <v>#REF!</v>
      </c>
      <c r="O15" s="42"/>
      <c r="P15" s="12">
        <f t="shared" si="15"/>
        <v>45393</v>
      </c>
      <c r="Q15" s="15">
        <f t="shared" si="3"/>
        <v>45393</v>
      </c>
      <c r="R15" s="19">
        <f t="shared" si="9"/>
        <v>15</v>
      </c>
      <c r="S15" s="7" t="e">
        <f>April!#REF!</f>
        <v>#REF!</v>
      </c>
      <c r="T15" s="42"/>
      <c r="U15" s="12">
        <f t="shared" si="16"/>
        <v>45423</v>
      </c>
      <c r="V15" s="15">
        <f t="shared" si="4"/>
        <v>45423</v>
      </c>
      <c r="W15" s="19">
        <f t="shared" si="10"/>
        <v>19</v>
      </c>
      <c r="X15" s="7" t="e">
        <f>Mai!#REF!</f>
        <v>#REF!</v>
      </c>
      <c r="Y15" s="42"/>
      <c r="Z15" s="12">
        <f t="shared" si="17"/>
        <v>45454</v>
      </c>
      <c r="AA15" s="15">
        <f t="shared" si="5"/>
        <v>45454</v>
      </c>
      <c r="AB15" s="19">
        <f t="shared" si="11"/>
        <v>24</v>
      </c>
      <c r="AC15" s="7" t="e">
        <f>Juni!#REF!</f>
        <v>#REF!</v>
      </c>
    </row>
    <row r="16" spans="1:29" x14ac:dyDescent="0.35">
      <c r="A16" s="12">
        <f t="shared" si="12"/>
        <v>45303</v>
      </c>
      <c r="B16" s="15">
        <f t="shared" si="0"/>
        <v>45303</v>
      </c>
      <c r="C16" s="19">
        <f t="shared" si="6"/>
        <v>2</v>
      </c>
      <c r="D16" s="7" t="e">
        <f>Januar!#REF!</f>
        <v>#REF!</v>
      </c>
      <c r="E16" s="42"/>
      <c r="F16" s="12">
        <f t="shared" si="13"/>
        <v>45334</v>
      </c>
      <c r="G16" s="15">
        <f t="shared" si="1"/>
        <v>45334</v>
      </c>
      <c r="H16" s="19">
        <f t="shared" si="7"/>
        <v>7</v>
      </c>
      <c r="I16" s="7" t="e">
        <f>Februar!#REF!</f>
        <v>#REF!</v>
      </c>
      <c r="J16" s="42"/>
      <c r="K16" s="12">
        <f t="shared" si="14"/>
        <v>45363</v>
      </c>
      <c r="L16" s="15">
        <f t="shared" si="2"/>
        <v>45363</v>
      </c>
      <c r="M16" s="19">
        <f t="shared" si="8"/>
        <v>11</v>
      </c>
      <c r="N16" s="7" t="e">
        <f>März!#REF!</f>
        <v>#REF!</v>
      </c>
      <c r="O16" s="42"/>
      <c r="P16" s="12">
        <f t="shared" si="15"/>
        <v>45394</v>
      </c>
      <c r="Q16" s="15">
        <f t="shared" si="3"/>
        <v>45394</v>
      </c>
      <c r="R16" s="19">
        <f t="shared" si="9"/>
        <v>15</v>
      </c>
      <c r="S16" s="7" t="e">
        <f>April!#REF!</f>
        <v>#REF!</v>
      </c>
      <c r="T16" s="42"/>
      <c r="U16" s="12">
        <f t="shared" si="16"/>
        <v>45424</v>
      </c>
      <c r="V16" s="15">
        <f t="shared" si="4"/>
        <v>45424</v>
      </c>
      <c r="W16" s="19">
        <f t="shared" si="10"/>
        <v>19</v>
      </c>
      <c r="X16" s="7" t="e">
        <f>Mai!#REF!</f>
        <v>#REF!</v>
      </c>
      <c r="Y16" s="42"/>
      <c r="Z16" s="12">
        <f t="shared" si="17"/>
        <v>45455</v>
      </c>
      <c r="AA16" s="15">
        <f t="shared" si="5"/>
        <v>45455</v>
      </c>
      <c r="AB16" s="19">
        <f t="shared" si="11"/>
        <v>24</v>
      </c>
      <c r="AC16" s="7" t="e">
        <f>Juni!#REF!</f>
        <v>#REF!</v>
      </c>
    </row>
    <row r="17" spans="1:29" x14ac:dyDescent="0.35">
      <c r="A17" s="12">
        <f t="shared" si="12"/>
        <v>45304</v>
      </c>
      <c r="B17" s="15">
        <f t="shared" si="0"/>
        <v>45304</v>
      </c>
      <c r="C17" s="19">
        <f t="shared" si="6"/>
        <v>2</v>
      </c>
      <c r="D17" s="7" t="e">
        <f>Januar!#REF!</f>
        <v>#REF!</v>
      </c>
      <c r="E17" s="42"/>
      <c r="F17" s="12">
        <f t="shared" si="13"/>
        <v>45335</v>
      </c>
      <c r="G17" s="15">
        <f t="shared" si="1"/>
        <v>45335</v>
      </c>
      <c r="H17" s="19">
        <f t="shared" si="7"/>
        <v>7</v>
      </c>
      <c r="I17" s="7" t="e">
        <f>Februar!#REF!</f>
        <v>#REF!</v>
      </c>
      <c r="J17" s="42"/>
      <c r="K17" s="12">
        <f t="shared" si="14"/>
        <v>45364</v>
      </c>
      <c r="L17" s="15">
        <f t="shared" si="2"/>
        <v>45364</v>
      </c>
      <c r="M17" s="19">
        <f t="shared" si="8"/>
        <v>11</v>
      </c>
      <c r="N17" s="7" t="e">
        <f>März!#REF!</f>
        <v>#REF!</v>
      </c>
      <c r="O17" s="42"/>
      <c r="P17" s="12">
        <f t="shared" si="15"/>
        <v>45395</v>
      </c>
      <c r="Q17" s="15">
        <f t="shared" si="3"/>
        <v>45395</v>
      </c>
      <c r="R17" s="19">
        <f t="shared" si="9"/>
        <v>15</v>
      </c>
      <c r="S17" s="7" t="e">
        <f>April!#REF!</f>
        <v>#REF!</v>
      </c>
      <c r="T17" s="42"/>
      <c r="U17" s="12">
        <f t="shared" si="16"/>
        <v>45425</v>
      </c>
      <c r="V17" s="15">
        <f t="shared" si="4"/>
        <v>45425</v>
      </c>
      <c r="W17" s="19">
        <f t="shared" si="10"/>
        <v>20</v>
      </c>
      <c r="X17" s="7" t="e">
        <f>Mai!#REF!</f>
        <v>#REF!</v>
      </c>
      <c r="Y17" s="42"/>
      <c r="Z17" s="12">
        <f t="shared" si="17"/>
        <v>45456</v>
      </c>
      <c r="AA17" s="15">
        <f t="shared" si="5"/>
        <v>45456</v>
      </c>
      <c r="AB17" s="19">
        <f t="shared" si="11"/>
        <v>24</v>
      </c>
      <c r="AC17" s="7" t="e">
        <f>Juni!#REF!</f>
        <v>#REF!</v>
      </c>
    </row>
    <row r="18" spans="1:29" x14ac:dyDescent="0.35">
      <c r="A18" s="12">
        <f t="shared" si="12"/>
        <v>45305</v>
      </c>
      <c r="B18" s="15">
        <f t="shared" si="0"/>
        <v>45305</v>
      </c>
      <c r="C18" s="19">
        <f t="shared" si="6"/>
        <v>2</v>
      </c>
      <c r="D18" s="7" t="e">
        <f>Januar!#REF!</f>
        <v>#REF!</v>
      </c>
      <c r="E18" s="42"/>
      <c r="F18" s="12">
        <f t="shared" si="13"/>
        <v>45336</v>
      </c>
      <c r="G18" s="15">
        <f t="shared" si="1"/>
        <v>45336</v>
      </c>
      <c r="H18" s="19">
        <f t="shared" si="7"/>
        <v>7</v>
      </c>
      <c r="I18" s="7" t="e">
        <f>Februar!#REF!</f>
        <v>#REF!</v>
      </c>
      <c r="J18" s="42"/>
      <c r="K18" s="12">
        <f t="shared" si="14"/>
        <v>45365</v>
      </c>
      <c r="L18" s="15">
        <f t="shared" si="2"/>
        <v>45365</v>
      </c>
      <c r="M18" s="19">
        <f t="shared" si="8"/>
        <v>11</v>
      </c>
      <c r="N18" s="7" t="e">
        <f>März!#REF!</f>
        <v>#REF!</v>
      </c>
      <c r="O18" s="42"/>
      <c r="P18" s="12">
        <f t="shared" si="15"/>
        <v>45396</v>
      </c>
      <c r="Q18" s="15">
        <f t="shared" si="3"/>
        <v>45396</v>
      </c>
      <c r="R18" s="19">
        <f t="shared" si="9"/>
        <v>15</v>
      </c>
      <c r="S18" s="7" t="e">
        <f>April!#REF!</f>
        <v>#REF!</v>
      </c>
      <c r="T18" s="42"/>
      <c r="U18" s="12">
        <f t="shared" si="16"/>
        <v>45426</v>
      </c>
      <c r="V18" s="15">
        <f t="shared" si="4"/>
        <v>45426</v>
      </c>
      <c r="W18" s="19">
        <f t="shared" si="10"/>
        <v>20</v>
      </c>
      <c r="X18" s="7" t="e">
        <f>Mai!#REF!</f>
        <v>#REF!</v>
      </c>
      <c r="Y18" s="42"/>
      <c r="Z18" s="12">
        <f t="shared" si="17"/>
        <v>45457</v>
      </c>
      <c r="AA18" s="15">
        <f t="shared" si="5"/>
        <v>45457</v>
      </c>
      <c r="AB18" s="19">
        <f t="shared" si="11"/>
        <v>24</v>
      </c>
      <c r="AC18" s="7" t="e">
        <f>Juni!#REF!</f>
        <v>#REF!</v>
      </c>
    </row>
    <row r="19" spans="1:29" x14ac:dyDescent="0.35">
      <c r="A19" s="12">
        <f t="shared" si="12"/>
        <v>45306</v>
      </c>
      <c r="B19" s="15">
        <f t="shared" si="0"/>
        <v>45306</v>
      </c>
      <c r="C19" s="19">
        <f t="shared" si="6"/>
        <v>3</v>
      </c>
      <c r="D19" s="7" t="e">
        <f>Januar!#REF!</f>
        <v>#REF!</v>
      </c>
      <c r="E19" s="42"/>
      <c r="F19" s="12">
        <f t="shared" si="13"/>
        <v>45337</v>
      </c>
      <c r="G19" s="15">
        <f t="shared" si="1"/>
        <v>45337</v>
      </c>
      <c r="H19" s="19">
        <f t="shared" si="7"/>
        <v>7</v>
      </c>
      <c r="I19" s="7" t="e">
        <f>Februar!#REF!</f>
        <v>#REF!</v>
      </c>
      <c r="J19" s="42"/>
      <c r="K19" s="12">
        <f t="shared" si="14"/>
        <v>45366</v>
      </c>
      <c r="L19" s="15">
        <f t="shared" si="2"/>
        <v>45366</v>
      </c>
      <c r="M19" s="19">
        <f t="shared" si="8"/>
        <v>11</v>
      </c>
      <c r="N19" s="7" t="e">
        <f>März!#REF!</f>
        <v>#REF!</v>
      </c>
      <c r="O19" s="42"/>
      <c r="P19" s="12">
        <f t="shared" si="15"/>
        <v>45397</v>
      </c>
      <c r="Q19" s="15">
        <f t="shared" si="3"/>
        <v>45397</v>
      </c>
      <c r="R19" s="19">
        <f t="shared" si="9"/>
        <v>16</v>
      </c>
      <c r="S19" s="7" t="e">
        <f>April!#REF!</f>
        <v>#REF!</v>
      </c>
      <c r="T19" s="42"/>
      <c r="U19" s="12">
        <f t="shared" si="16"/>
        <v>45427</v>
      </c>
      <c r="V19" s="15">
        <f t="shared" si="4"/>
        <v>45427</v>
      </c>
      <c r="W19" s="19">
        <f t="shared" si="10"/>
        <v>20</v>
      </c>
      <c r="X19" s="7" t="e">
        <f>Mai!#REF!</f>
        <v>#REF!</v>
      </c>
      <c r="Y19" s="42"/>
      <c r="Z19" s="12">
        <f t="shared" si="17"/>
        <v>45458</v>
      </c>
      <c r="AA19" s="15">
        <f t="shared" si="5"/>
        <v>45458</v>
      </c>
      <c r="AB19" s="19">
        <f t="shared" si="11"/>
        <v>24</v>
      </c>
      <c r="AC19" s="7" t="e">
        <f>Juni!#REF!</f>
        <v>#REF!</v>
      </c>
    </row>
    <row r="20" spans="1:29" x14ac:dyDescent="0.35">
      <c r="A20" s="12">
        <f t="shared" si="12"/>
        <v>45307</v>
      </c>
      <c r="B20" s="15">
        <f t="shared" si="0"/>
        <v>45307</v>
      </c>
      <c r="C20" s="19">
        <f t="shared" si="6"/>
        <v>3</v>
      </c>
      <c r="D20" s="7" t="e">
        <f>Januar!#REF!</f>
        <v>#REF!</v>
      </c>
      <c r="E20" s="42"/>
      <c r="F20" s="12">
        <f t="shared" si="13"/>
        <v>45338</v>
      </c>
      <c r="G20" s="15">
        <f t="shared" si="1"/>
        <v>45338</v>
      </c>
      <c r="H20" s="19">
        <f t="shared" si="7"/>
        <v>7</v>
      </c>
      <c r="I20" s="7" t="e">
        <f>Februar!#REF!</f>
        <v>#REF!</v>
      </c>
      <c r="J20" s="42"/>
      <c r="K20" s="12">
        <f t="shared" si="14"/>
        <v>45367</v>
      </c>
      <c r="L20" s="15">
        <f t="shared" si="2"/>
        <v>45367</v>
      </c>
      <c r="M20" s="19">
        <f t="shared" si="8"/>
        <v>11</v>
      </c>
      <c r="N20" s="7" t="e">
        <f>März!#REF!</f>
        <v>#REF!</v>
      </c>
      <c r="O20" s="42"/>
      <c r="P20" s="12">
        <f t="shared" si="15"/>
        <v>45398</v>
      </c>
      <c r="Q20" s="15">
        <f t="shared" si="3"/>
        <v>45398</v>
      </c>
      <c r="R20" s="19">
        <f t="shared" si="9"/>
        <v>16</v>
      </c>
      <c r="S20" s="7" t="e">
        <f>April!#REF!</f>
        <v>#REF!</v>
      </c>
      <c r="T20" s="42"/>
      <c r="U20" s="12">
        <f t="shared" si="16"/>
        <v>45428</v>
      </c>
      <c r="V20" s="15">
        <f t="shared" si="4"/>
        <v>45428</v>
      </c>
      <c r="W20" s="19">
        <f t="shared" si="10"/>
        <v>20</v>
      </c>
      <c r="X20" s="7" t="e">
        <f>Mai!#REF!</f>
        <v>#REF!</v>
      </c>
      <c r="Y20" s="42"/>
      <c r="Z20" s="12">
        <f t="shared" si="17"/>
        <v>45459</v>
      </c>
      <c r="AA20" s="15">
        <f t="shared" si="5"/>
        <v>45459</v>
      </c>
      <c r="AB20" s="19">
        <f t="shared" si="11"/>
        <v>24</v>
      </c>
      <c r="AC20" s="7" t="e">
        <f>Juni!#REF!</f>
        <v>#REF!</v>
      </c>
    </row>
    <row r="21" spans="1:29" x14ac:dyDescent="0.35">
      <c r="A21" s="12">
        <f t="shared" si="12"/>
        <v>45308</v>
      </c>
      <c r="B21" s="15">
        <f t="shared" si="0"/>
        <v>45308</v>
      </c>
      <c r="C21" s="19">
        <f t="shared" si="6"/>
        <v>3</v>
      </c>
      <c r="D21" s="7" t="e">
        <f>Januar!#REF!</f>
        <v>#REF!</v>
      </c>
      <c r="E21" s="42"/>
      <c r="F21" s="12">
        <f t="shared" si="13"/>
        <v>45339</v>
      </c>
      <c r="G21" s="15">
        <f t="shared" si="1"/>
        <v>45339</v>
      </c>
      <c r="H21" s="19">
        <f t="shared" si="7"/>
        <v>7</v>
      </c>
      <c r="I21" s="7" t="e">
        <f>Februar!#REF!</f>
        <v>#REF!</v>
      </c>
      <c r="J21" s="42"/>
      <c r="K21" s="12">
        <f t="shared" si="14"/>
        <v>45368</v>
      </c>
      <c r="L21" s="15">
        <f t="shared" si="2"/>
        <v>45368</v>
      </c>
      <c r="M21" s="19">
        <f t="shared" si="8"/>
        <v>11</v>
      </c>
      <c r="N21" s="7" t="e">
        <f>März!#REF!</f>
        <v>#REF!</v>
      </c>
      <c r="O21" s="42"/>
      <c r="P21" s="12">
        <f t="shared" si="15"/>
        <v>45399</v>
      </c>
      <c r="Q21" s="15">
        <f t="shared" si="3"/>
        <v>45399</v>
      </c>
      <c r="R21" s="19">
        <f t="shared" si="9"/>
        <v>16</v>
      </c>
      <c r="S21" s="7" t="e">
        <f>April!#REF!</f>
        <v>#REF!</v>
      </c>
      <c r="T21" s="42"/>
      <c r="U21" s="12">
        <f t="shared" si="16"/>
        <v>45429</v>
      </c>
      <c r="V21" s="15">
        <f t="shared" si="4"/>
        <v>45429</v>
      </c>
      <c r="W21" s="19">
        <f t="shared" si="10"/>
        <v>20</v>
      </c>
      <c r="X21" s="7" t="e">
        <f>Mai!#REF!</f>
        <v>#REF!</v>
      </c>
      <c r="Y21" s="42"/>
      <c r="Z21" s="12">
        <f t="shared" si="17"/>
        <v>45460</v>
      </c>
      <c r="AA21" s="15">
        <f t="shared" si="5"/>
        <v>45460</v>
      </c>
      <c r="AB21" s="19">
        <f t="shared" si="11"/>
        <v>25</v>
      </c>
      <c r="AC21" s="7" t="e">
        <f>Juni!#REF!</f>
        <v>#REF!</v>
      </c>
    </row>
    <row r="22" spans="1:29" x14ac:dyDescent="0.35">
      <c r="A22" s="12">
        <f t="shared" si="12"/>
        <v>45309</v>
      </c>
      <c r="B22" s="15">
        <f t="shared" si="0"/>
        <v>45309</v>
      </c>
      <c r="C22" s="19">
        <f t="shared" si="6"/>
        <v>3</v>
      </c>
      <c r="D22" s="7" t="e">
        <f>Januar!#REF!</f>
        <v>#REF!</v>
      </c>
      <c r="E22" s="42"/>
      <c r="F22" s="12">
        <f t="shared" si="13"/>
        <v>45340</v>
      </c>
      <c r="G22" s="15">
        <f t="shared" si="1"/>
        <v>45340</v>
      </c>
      <c r="H22" s="19">
        <f t="shared" si="7"/>
        <v>7</v>
      </c>
      <c r="I22" s="7" t="e">
        <f>Februar!#REF!</f>
        <v>#REF!</v>
      </c>
      <c r="J22" s="42"/>
      <c r="K22" s="12">
        <f t="shared" si="14"/>
        <v>45369</v>
      </c>
      <c r="L22" s="15">
        <f t="shared" si="2"/>
        <v>45369</v>
      </c>
      <c r="M22" s="19">
        <f t="shared" si="8"/>
        <v>12</v>
      </c>
      <c r="N22" s="7" t="e">
        <f>März!#REF!</f>
        <v>#REF!</v>
      </c>
      <c r="O22" s="42"/>
      <c r="P22" s="12">
        <f t="shared" si="15"/>
        <v>45400</v>
      </c>
      <c r="Q22" s="15">
        <f t="shared" si="3"/>
        <v>45400</v>
      </c>
      <c r="R22" s="19">
        <f t="shared" si="9"/>
        <v>16</v>
      </c>
      <c r="S22" s="7" t="e">
        <f>April!#REF!</f>
        <v>#REF!</v>
      </c>
      <c r="T22" s="42"/>
      <c r="U22" s="12">
        <f t="shared" si="16"/>
        <v>45430</v>
      </c>
      <c r="V22" s="15">
        <f t="shared" si="4"/>
        <v>45430</v>
      </c>
      <c r="W22" s="19">
        <f t="shared" si="10"/>
        <v>20</v>
      </c>
      <c r="X22" s="7" t="e">
        <f>Mai!#REF!</f>
        <v>#REF!</v>
      </c>
      <c r="Y22" s="42"/>
      <c r="Z22" s="12">
        <f t="shared" si="17"/>
        <v>45461</v>
      </c>
      <c r="AA22" s="15">
        <f t="shared" si="5"/>
        <v>45461</v>
      </c>
      <c r="AB22" s="19">
        <f t="shared" si="11"/>
        <v>25</v>
      </c>
      <c r="AC22" s="7" t="e">
        <f>Juni!#REF!</f>
        <v>#REF!</v>
      </c>
    </row>
    <row r="23" spans="1:29" x14ac:dyDescent="0.35">
      <c r="A23" s="12">
        <f t="shared" si="12"/>
        <v>45310</v>
      </c>
      <c r="B23" s="15">
        <f t="shared" si="0"/>
        <v>45310</v>
      </c>
      <c r="C23" s="19">
        <f t="shared" si="6"/>
        <v>3</v>
      </c>
      <c r="D23" s="7" t="e">
        <f>Januar!#REF!</f>
        <v>#REF!</v>
      </c>
      <c r="E23" s="42"/>
      <c r="F23" s="12">
        <f t="shared" si="13"/>
        <v>45341</v>
      </c>
      <c r="G23" s="15">
        <f t="shared" si="1"/>
        <v>45341</v>
      </c>
      <c r="H23" s="19">
        <f t="shared" si="7"/>
        <v>8</v>
      </c>
      <c r="I23" s="7" t="e">
        <f>Februar!#REF!</f>
        <v>#REF!</v>
      </c>
      <c r="J23" s="42"/>
      <c r="K23" s="12">
        <f t="shared" si="14"/>
        <v>45370</v>
      </c>
      <c r="L23" s="15">
        <f t="shared" si="2"/>
        <v>45370</v>
      </c>
      <c r="M23" s="19">
        <f t="shared" si="8"/>
        <v>12</v>
      </c>
      <c r="N23" s="7" t="e">
        <f>März!#REF!</f>
        <v>#REF!</v>
      </c>
      <c r="O23" s="42"/>
      <c r="P23" s="12">
        <f t="shared" si="15"/>
        <v>45401</v>
      </c>
      <c r="Q23" s="15">
        <f t="shared" si="3"/>
        <v>45401</v>
      </c>
      <c r="R23" s="19">
        <f t="shared" si="9"/>
        <v>16</v>
      </c>
      <c r="S23" s="7" t="e">
        <f>April!#REF!</f>
        <v>#REF!</v>
      </c>
      <c r="T23" s="42"/>
      <c r="U23" s="12">
        <f t="shared" si="16"/>
        <v>45431</v>
      </c>
      <c r="V23" s="15">
        <f t="shared" si="4"/>
        <v>45431</v>
      </c>
      <c r="W23" s="19">
        <f t="shared" si="10"/>
        <v>20</v>
      </c>
      <c r="X23" s="7" t="e">
        <f>Mai!#REF!</f>
        <v>#REF!</v>
      </c>
      <c r="Y23" s="42"/>
      <c r="Z23" s="12">
        <f t="shared" si="17"/>
        <v>45462</v>
      </c>
      <c r="AA23" s="15">
        <f t="shared" si="5"/>
        <v>45462</v>
      </c>
      <c r="AB23" s="19">
        <f t="shared" si="11"/>
        <v>25</v>
      </c>
      <c r="AC23" s="7" t="e">
        <f>Juni!#REF!</f>
        <v>#REF!</v>
      </c>
    </row>
    <row r="24" spans="1:29" x14ac:dyDescent="0.35">
      <c r="A24" s="12">
        <f t="shared" si="12"/>
        <v>45311</v>
      </c>
      <c r="B24" s="15">
        <f t="shared" si="0"/>
        <v>45311</v>
      </c>
      <c r="C24" s="19">
        <f t="shared" si="6"/>
        <v>3</v>
      </c>
      <c r="D24" s="7" t="e">
        <f>Januar!#REF!</f>
        <v>#REF!</v>
      </c>
      <c r="E24" s="42"/>
      <c r="F24" s="12">
        <f t="shared" si="13"/>
        <v>45342</v>
      </c>
      <c r="G24" s="15">
        <f t="shared" si="1"/>
        <v>45342</v>
      </c>
      <c r="H24" s="19">
        <f t="shared" si="7"/>
        <v>8</v>
      </c>
      <c r="I24" s="7" t="e">
        <f>Februar!#REF!</f>
        <v>#REF!</v>
      </c>
      <c r="J24" s="42"/>
      <c r="K24" s="12">
        <f t="shared" si="14"/>
        <v>45371</v>
      </c>
      <c r="L24" s="15">
        <f t="shared" si="2"/>
        <v>45371</v>
      </c>
      <c r="M24" s="19">
        <f t="shared" si="8"/>
        <v>12</v>
      </c>
      <c r="N24" s="7" t="e">
        <f>März!#REF!</f>
        <v>#REF!</v>
      </c>
      <c r="O24" s="42"/>
      <c r="P24" s="12">
        <f t="shared" si="15"/>
        <v>45402</v>
      </c>
      <c r="Q24" s="15">
        <f t="shared" si="3"/>
        <v>45402</v>
      </c>
      <c r="R24" s="19">
        <f t="shared" si="9"/>
        <v>16</v>
      </c>
      <c r="S24" s="7" t="e">
        <f>April!#REF!</f>
        <v>#REF!</v>
      </c>
      <c r="T24" s="42"/>
      <c r="U24" s="12">
        <f t="shared" si="16"/>
        <v>45432</v>
      </c>
      <c r="V24" s="15">
        <f t="shared" si="4"/>
        <v>45432</v>
      </c>
      <c r="W24" s="19">
        <f t="shared" si="10"/>
        <v>21</v>
      </c>
      <c r="X24" s="7" t="e">
        <f>Mai!#REF!</f>
        <v>#REF!</v>
      </c>
      <c r="Y24" s="42"/>
      <c r="Z24" s="12">
        <f t="shared" si="17"/>
        <v>45463</v>
      </c>
      <c r="AA24" s="15">
        <f t="shared" si="5"/>
        <v>45463</v>
      </c>
      <c r="AB24" s="19">
        <f t="shared" si="11"/>
        <v>25</v>
      </c>
      <c r="AC24" s="7" t="e">
        <f>Juni!#REF!</f>
        <v>#REF!</v>
      </c>
    </row>
    <row r="25" spans="1:29" x14ac:dyDescent="0.35">
      <c r="A25" s="12">
        <f t="shared" si="12"/>
        <v>45312</v>
      </c>
      <c r="B25" s="15">
        <f t="shared" si="0"/>
        <v>45312</v>
      </c>
      <c r="C25" s="19">
        <f t="shared" si="6"/>
        <v>3</v>
      </c>
      <c r="D25" s="7" t="e">
        <f>Januar!#REF!</f>
        <v>#REF!</v>
      </c>
      <c r="E25" s="42"/>
      <c r="F25" s="12">
        <f t="shared" si="13"/>
        <v>45343</v>
      </c>
      <c r="G25" s="15">
        <f t="shared" si="1"/>
        <v>45343</v>
      </c>
      <c r="H25" s="19">
        <f t="shared" si="7"/>
        <v>8</v>
      </c>
      <c r="I25" s="7" t="e">
        <f>Februar!#REF!</f>
        <v>#REF!</v>
      </c>
      <c r="J25" s="42"/>
      <c r="K25" s="12">
        <f t="shared" si="14"/>
        <v>45372</v>
      </c>
      <c r="L25" s="15">
        <f t="shared" si="2"/>
        <v>45372</v>
      </c>
      <c r="M25" s="19">
        <f t="shared" si="8"/>
        <v>12</v>
      </c>
      <c r="N25" s="7" t="e">
        <f>März!#REF!</f>
        <v>#REF!</v>
      </c>
      <c r="O25" s="42"/>
      <c r="P25" s="12">
        <f t="shared" si="15"/>
        <v>45403</v>
      </c>
      <c r="Q25" s="15">
        <f t="shared" si="3"/>
        <v>45403</v>
      </c>
      <c r="R25" s="19">
        <f t="shared" si="9"/>
        <v>16</v>
      </c>
      <c r="S25" s="7" t="e">
        <f>April!#REF!</f>
        <v>#REF!</v>
      </c>
      <c r="T25" s="42"/>
      <c r="U25" s="12">
        <f t="shared" si="16"/>
        <v>45433</v>
      </c>
      <c r="V25" s="15">
        <f t="shared" si="4"/>
        <v>45433</v>
      </c>
      <c r="W25" s="19">
        <f t="shared" si="10"/>
        <v>21</v>
      </c>
      <c r="X25" s="7" t="e">
        <f>Mai!#REF!</f>
        <v>#REF!</v>
      </c>
      <c r="Y25" s="42"/>
      <c r="Z25" s="12">
        <f t="shared" si="17"/>
        <v>45464</v>
      </c>
      <c r="AA25" s="15">
        <f t="shared" si="5"/>
        <v>45464</v>
      </c>
      <c r="AB25" s="19">
        <f t="shared" si="11"/>
        <v>25</v>
      </c>
      <c r="AC25" s="7" t="e">
        <f>Juni!#REF!</f>
        <v>#REF!</v>
      </c>
    </row>
    <row r="26" spans="1:29" x14ac:dyDescent="0.35">
      <c r="A26" s="12">
        <f t="shared" si="12"/>
        <v>45313</v>
      </c>
      <c r="B26" s="15">
        <f t="shared" si="0"/>
        <v>45313</v>
      </c>
      <c r="C26" s="19">
        <f t="shared" si="6"/>
        <v>4</v>
      </c>
      <c r="D26" s="7" t="e">
        <f>Januar!#REF!</f>
        <v>#REF!</v>
      </c>
      <c r="E26" s="42"/>
      <c r="F26" s="12">
        <f t="shared" si="13"/>
        <v>45344</v>
      </c>
      <c r="G26" s="15">
        <f t="shared" si="1"/>
        <v>45344</v>
      </c>
      <c r="H26" s="19">
        <f t="shared" si="7"/>
        <v>8</v>
      </c>
      <c r="I26" s="7" t="e">
        <f>Februar!#REF!</f>
        <v>#REF!</v>
      </c>
      <c r="J26" s="42"/>
      <c r="K26" s="12">
        <f t="shared" si="14"/>
        <v>45373</v>
      </c>
      <c r="L26" s="15">
        <f t="shared" si="2"/>
        <v>45373</v>
      </c>
      <c r="M26" s="19">
        <f t="shared" si="8"/>
        <v>12</v>
      </c>
      <c r="N26" s="7" t="e">
        <f>März!#REF!</f>
        <v>#REF!</v>
      </c>
      <c r="O26" s="42"/>
      <c r="P26" s="12">
        <f t="shared" si="15"/>
        <v>45404</v>
      </c>
      <c r="Q26" s="15">
        <f t="shared" si="3"/>
        <v>45404</v>
      </c>
      <c r="R26" s="19">
        <f t="shared" si="9"/>
        <v>17</v>
      </c>
      <c r="S26" s="7" t="e">
        <f>April!#REF!</f>
        <v>#REF!</v>
      </c>
      <c r="T26" s="42"/>
      <c r="U26" s="12">
        <f t="shared" si="16"/>
        <v>45434</v>
      </c>
      <c r="V26" s="15">
        <f t="shared" si="4"/>
        <v>45434</v>
      </c>
      <c r="W26" s="19">
        <f t="shared" si="10"/>
        <v>21</v>
      </c>
      <c r="X26" s="7" t="e">
        <f>Mai!#REF!</f>
        <v>#REF!</v>
      </c>
      <c r="Y26" s="42"/>
      <c r="Z26" s="12">
        <f t="shared" si="17"/>
        <v>45465</v>
      </c>
      <c r="AA26" s="15">
        <f t="shared" si="5"/>
        <v>45465</v>
      </c>
      <c r="AB26" s="19">
        <f t="shared" si="11"/>
        <v>25</v>
      </c>
      <c r="AC26" s="7" t="e">
        <f>Juni!#REF!</f>
        <v>#REF!</v>
      </c>
    </row>
    <row r="27" spans="1:29" x14ac:dyDescent="0.35">
      <c r="A27" s="12">
        <f t="shared" si="12"/>
        <v>45314</v>
      </c>
      <c r="B27" s="15">
        <f t="shared" si="0"/>
        <v>45314</v>
      </c>
      <c r="C27" s="19">
        <f t="shared" si="6"/>
        <v>4</v>
      </c>
      <c r="D27" s="7" t="e">
        <f>Januar!#REF!</f>
        <v>#REF!</v>
      </c>
      <c r="E27" s="42"/>
      <c r="F27" s="12">
        <f t="shared" si="13"/>
        <v>45345</v>
      </c>
      <c r="G27" s="15">
        <f t="shared" si="1"/>
        <v>45345</v>
      </c>
      <c r="H27" s="19">
        <f t="shared" si="7"/>
        <v>8</v>
      </c>
      <c r="I27" s="7" t="e">
        <f>Februar!#REF!</f>
        <v>#REF!</v>
      </c>
      <c r="J27" s="42"/>
      <c r="K27" s="12">
        <f t="shared" si="14"/>
        <v>45374</v>
      </c>
      <c r="L27" s="15">
        <f t="shared" si="2"/>
        <v>45374</v>
      </c>
      <c r="M27" s="19">
        <f t="shared" si="8"/>
        <v>12</v>
      </c>
      <c r="N27" s="7" t="e">
        <f>März!#REF!</f>
        <v>#REF!</v>
      </c>
      <c r="O27" s="42"/>
      <c r="P27" s="12">
        <f t="shared" si="15"/>
        <v>45405</v>
      </c>
      <c r="Q27" s="15">
        <f t="shared" si="3"/>
        <v>45405</v>
      </c>
      <c r="R27" s="19">
        <f t="shared" si="9"/>
        <v>17</v>
      </c>
      <c r="S27" s="7" t="e">
        <f>April!#REF!</f>
        <v>#REF!</v>
      </c>
      <c r="T27" s="42"/>
      <c r="U27" s="12">
        <f t="shared" si="16"/>
        <v>45435</v>
      </c>
      <c r="V27" s="15">
        <f t="shared" si="4"/>
        <v>45435</v>
      </c>
      <c r="W27" s="19">
        <f t="shared" si="10"/>
        <v>21</v>
      </c>
      <c r="X27" s="7" t="e">
        <f>Mai!#REF!</f>
        <v>#REF!</v>
      </c>
      <c r="Y27" s="42"/>
      <c r="Z27" s="12">
        <f t="shared" si="17"/>
        <v>45466</v>
      </c>
      <c r="AA27" s="15">
        <f t="shared" si="5"/>
        <v>45466</v>
      </c>
      <c r="AB27" s="19">
        <f t="shared" si="11"/>
        <v>25</v>
      </c>
      <c r="AC27" s="7" t="e">
        <f>Juni!#REF!</f>
        <v>#REF!</v>
      </c>
    </row>
    <row r="28" spans="1:29" x14ac:dyDescent="0.35">
      <c r="A28" s="12">
        <f t="shared" si="12"/>
        <v>45315</v>
      </c>
      <c r="B28" s="15">
        <f t="shared" si="0"/>
        <v>45315</v>
      </c>
      <c r="C28" s="19">
        <f t="shared" si="6"/>
        <v>4</v>
      </c>
      <c r="D28" s="7" t="e">
        <f>Januar!#REF!</f>
        <v>#REF!</v>
      </c>
      <c r="E28" s="42"/>
      <c r="F28" s="12">
        <f t="shared" si="13"/>
        <v>45346</v>
      </c>
      <c r="G28" s="15">
        <f t="shared" si="1"/>
        <v>45346</v>
      </c>
      <c r="H28" s="19">
        <f t="shared" si="7"/>
        <v>8</v>
      </c>
      <c r="I28" s="7" t="e">
        <f>Februar!#REF!</f>
        <v>#REF!</v>
      </c>
      <c r="J28" s="42"/>
      <c r="K28" s="12">
        <f t="shared" si="14"/>
        <v>45375</v>
      </c>
      <c r="L28" s="15">
        <f t="shared" si="2"/>
        <v>45375</v>
      </c>
      <c r="M28" s="19">
        <f t="shared" si="8"/>
        <v>12</v>
      </c>
      <c r="N28" s="7" t="e">
        <f>März!#REF!</f>
        <v>#REF!</v>
      </c>
      <c r="O28" s="42"/>
      <c r="P28" s="12">
        <f t="shared" si="15"/>
        <v>45406</v>
      </c>
      <c r="Q28" s="15">
        <f t="shared" si="3"/>
        <v>45406</v>
      </c>
      <c r="R28" s="19">
        <f t="shared" si="9"/>
        <v>17</v>
      </c>
      <c r="S28" s="7" t="e">
        <f>April!#REF!</f>
        <v>#REF!</v>
      </c>
      <c r="T28" s="42"/>
      <c r="U28" s="12">
        <f t="shared" si="16"/>
        <v>45436</v>
      </c>
      <c r="V28" s="15">
        <f t="shared" si="4"/>
        <v>45436</v>
      </c>
      <c r="W28" s="19">
        <f t="shared" si="10"/>
        <v>21</v>
      </c>
      <c r="X28" s="7" t="e">
        <f>Mai!#REF!</f>
        <v>#REF!</v>
      </c>
      <c r="Y28" s="42"/>
      <c r="Z28" s="12">
        <f t="shared" si="17"/>
        <v>45467</v>
      </c>
      <c r="AA28" s="15">
        <f t="shared" si="5"/>
        <v>45467</v>
      </c>
      <c r="AB28" s="19">
        <f t="shared" si="11"/>
        <v>26</v>
      </c>
      <c r="AC28" s="7" t="e">
        <f>Juni!#REF!</f>
        <v>#REF!</v>
      </c>
    </row>
    <row r="29" spans="1:29" x14ac:dyDescent="0.35">
      <c r="A29" s="12">
        <f t="shared" si="12"/>
        <v>45316</v>
      </c>
      <c r="B29" s="15">
        <f t="shared" si="0"/>
        <v>45316</v>
      </c>
      <c r="C29" s="19">
        <f t="shared" si="6"/>
        <v>4</v>
      </c>
      <c r="D29" s="7" t="e">
        <f>Januar!#REF!</f>
        <v>#REF!</v>
      </c>
      <c r="E29" s="42"/>
      <c r="F29" s="12">
        <f t="shared" si="13"/>
        <v>45347</v>
      </c>
      <c r="G29" s="15">
        <f t="shared" si="1"/>
        <v>45347</v>
      </c>
      <c r="H29" s="19">
        <f t="shared" si="7"/>
        <v>8</v>
      </c>
      <c r="I29" s="7" t="e">
        <f>Februar!#REF!</f>
        <v>#REF!</v>
      </c>
      <c r="J29" s="42"/>
      <c r="K29" s="12">
        <f t="shared" si="14"/>
        <v>45376</v>
      </c>
      <c r="L29" s="15">
        <f t="shared" si="2"/>
        <v>45376</v>
      </c>
      <c r="M29" s="19">
        <f t="shared" si="8"/>
        <v>13</v>
      </c>
      <c r="N29" s="7" t="e">
        <f>März!#REF!</f>
        <v>#REF!</v>
      </c>
      <c r="O29" s="42"/>
      <c r="P29" s="12">
        <f t="shared" si="15"/>
        <v>45407</v>
      </c>
      <c r="Q29" s="15">
        <f t="shared" si="3"/>
        <v>45407</v>
      </c>
      <c r="R29" s="19">
        <f t="shared" si="9"/>
        <v>17</v>
      </c>
      <c r="S29" s="7" t="e">
        <f>April!#REF!</f>
        <v>#REF!</v>
      </c>
      <c r="T29" s="42"/>
      <c r="U29" s="12">
        <f t="shared" si="16"/>
        <v>45437</v>
      </c>
      <c r="V29" s="15">
        <f t="shared" si="4"/>
        <v>45437</v>
      </c>
      <c r="W29" s="19">
        <f t="shared" si="10"/>
        <v>21</v>
      </c>
      <c r="X29" s="7" t="e">
        <f>Mai!#REF!</f>
        <v>#REF!</v>
      </c>
      <c r="Y29" s="42"/>
      <c r="Z29" s="12">
        <f t="shared" si="17"/>
        <v>45468</v>
      </c>
      <c r="AA29" s="15">
        <f t="shared" si="5"/>
        <v>45468</v>
      </c>
      <c r="AB29" s="19">
        <f t="shared" si="11"/>
        <v>26</v>
      </c>
      <c r="AC29" s="7" t="e">
        <f>Juni!#REF!</f>
        <v>#REF!</v>
      </c>
    </row>
    <row r="30" spans="1:29" x14ac:dyDescent="0.35">
      <c r="A30" s="12">
        <f t="shared" si="12"/>
        <v>45317</v>
      </c>
      <c r="B30" s="15">
        <f t="shared" si="0"/>
        <v>45317</v>
      </c>
      <c r="C30" s="19">
        <f t="shared" si="6"/>
        <v>4</v>
      </c>
      <c r="D30" s="7" t="e">
        <f>Januar!#REF!</f>
        <v>#REF!</v>
      </c>
      <c r="E30" s="42"/>
      <c r="F30" s="12">
        <f t="shared" si="13"/>
        <v>45348</v>
      </c>
      <c r="G30" s="15">
        <f t="shared" si="1"/>
        <v>45348</v>
      </c>
      <c r="H30" s="19">
        <f t="shared" si="7"/>
        <v>9</v>
      </c>
      <c r="I30" s="7" t="e">
        <f>Februar!#REF!</f>
        <v>#REF!</v>
      </c>
      <c r="J30" s="42"/>
      <c r="K30" s="12">
        <f t="shared" si="14"/>
        <v>45377</v>
      </c>
      <c r="L30" s="15">
        <f t="shared" si="2"/>
        <v>45377</v>
      </c>
      <c r="M30" s="19">
        <f t="shared" si="8"/>
        <v>13</v>
      </c>
      <c r="N30" s="7" t="e">
        <f>März!#REF!</f>
        <v>#REF!</v>
      </c>
      <c r="O30" s="42"/>
      <c r="P30" s="12">
        <f t="shared" si="15"/>
        <v>45408</v>
      </c>
      <c r="Q30" s="15">
        <f t="shared" si="3"/>
        <v>45408</v>
      </c>
      <c r="R30" s="19">
        <f t="shared" si="9"/>
        <v>17</v>
      </c>
      <c r="S30" s="7" t="e">
        <f>April!#REF!</f>
        <v>#REF!</v>
      </c>
      <c r="T30" s="42"/>
      <c r="U30" s="12">
        <f t="shared" si="16"/>
        <v>45438</v>
      </c>
      <c r="V30" s="15">
        <f t="shared" si="4"/>
        <v>45438</v>
      </c>
      <c r="W30" s="19">
        <f t="shared" si="10"/>
        <v>21</v>
      </c>
      <c r="X30" s="7" t="e">
        <f>Mai!#REF!</f>
        <v>#REF!</v>
      </c>
      <c r="Y30" s="42"/>
      <c r="Z30" s="12">
        <f t="shared" si="17"/>
        <v>45469</v>
      </c>
      <c r="AA30" s="15">
        <f t="shared" si="5"/>
        <v>45469</v>
      </c>
      <c r="AB30" s="19">
        <f t="shared" si="11"/>
        <v>26</v>
      </c>
      <c r="AC30" s="7" t="e">
        <f>Juni!#REF!</f>
        <v>#REF!</v>
      </c>
    </row>
    <row r="31" spans="1:29" x14ac:dyDescent="0.35">
      <c r="A31" s="12">
        <f t="shared" si="12"/>
        <v>45318</v>
      </c>
      <c r="B31" s="15">
        <f t="shared" si="0"/>
        <v>45318</v>
      </c>
      <c r="C31" s="19">
        <f t="shared" si="6"/>
        <v>4</v>
      </c>
      <c r="D31" s="7" t="e">
        <f>Januar!#REF!</f>
        <v>#REF!</v>
      </c>
      <c r="E31" s="42"/>
      <c r="F31" s="12">
        <f t="shared" si="13"/>
        <v>45349</v>
      </c>
      <c r="G31" s="15">
        <f t="shared" si="1"/>
        <v>45349</v>
      </c>
      <c r="H31" s="19">
        <f t="shared" si="7"/>
        <v>9</v>
      </c>
      <c r="I31" s="7" t="e">
        <f>Februar!#REF!</f>
        <v>#REF!</v>
      </c>
      <c r="J31" s="42"/>
      <c r="K31" s="12">
        <f t="shared" si="14"/>
        <v>45378</v>
      </c>
      <c r="L31" s="15">
        <f t="shared" si="2"/>
        <v>45378</v>
      </c>
      <c r="M31" s="19">
        <f t="shared" si="8"/>
        <v>13</v>
      </c>
      <c r="N31" s="7" t="e">
        <f>März!#REF!</f>
        <v>#REF!</v>
      </c>
      <c r="O31" s="42"/>
      <c r="P31" s="12">
        <f t="shared" si="15"/>
        <v>45409</v>
      </c>
      <c r="Q31" s="15">
        <f t="shared" si="3"/>
        <v>45409</v>
      </c>
      <c r="R31" s="19">
        <f t="shared" si="9"/>
        <v>17</v>
      </c>
      <c r="S31" s="7" t="e">
        <f>April!#REF!</f>
        <v>#REF!</v>
      </c>
      <c r="T31" s="42"/>
      <c r="U31" s="12">
        <f t="shared" si="16"/>
        <v>45439</v>
      </c>
      <c r="V31" s="15">
        <f t="shared" si="4"/>
        <v>45439</v>
      </c>
      <c r="W31" s="19">
        <f t="shared" si="10"/>
        <v>22</v>
      </c>
      <c r="X31" s="7" t="e">
        <f>Mai!#REF!</f>
        <v>#REF!</v>
      </c>
      <c r="Y31" s="42"/>
      <c r="Z31" s="12">
        <f t="shared" si="17"/>
        <v>45470</v>
      </c>
      <c r="AA31" s="15">
        <f t="shared" si="5"/>
        <v>45470</v>
      </c>
      <c r="AB31" s="19">
        <f t="shared" si="11"/>
        <v>26</v>
      </c>
      <c r="AC31" s="7" t="e">
        <f>Juni!#REF!</f>
        <v>#REF!</v>
      </c>
    </row>
    <row r="32" spans="1:29" x14ac:dyDescent="0.35">
      <c r="A32" s="12">
        <f t="shared" si="12"/>
        <v>45319</v>
      </c>
      <c r="B32" s="15">
        <f t="shared" si="0"/>
        <v>45319</v>
      </c>
      <c r="C32" s="19">
        <f t="shared" si="6"/>
        <v>4</v>
      </c>
      <c r="D32" s="7" t="e">
        <f>Januar!#REF!</f>
        <v>#REF!</v>
      </c>
      <c r="E32" s="42"/>
      <c r="F32" s="12">
        <f t="shared" si="13"/>
        <v>45350</v>
      </c>
      <c r="G32" s="15">
        <f t="shared" si="1"/>
        <v>45350</v>
      </c>
      <c r="H32" s="19">
        <f t="shared" si="7"/>
        <v>9</v>
      </c>
      <c r="I32" s="7" t="e">
        <f>Februar!#REF!</f>
        <v>#REF!</v>
      </c>
      <c r="J32" s="42"/>
      <c r="K32" s="12">
        <f t="shared" si="14"/>
        <v>45379</v>
      </c>
      <c r="L32" s="15">
        <f t="shared" si="2"/>
        <v>45379</v>
      </c>
      <c r="M32" s="19">
        <f t="shared" si="8"/>
        <v>13</v>
      </c>
      <c r="N32" s="7" t="e">
        <f>März!#REF!</f>
        <v>#REF!</v>
      </c>
      <c r="O32" s="42"/>
      <c r="P32" s="12">
        <f t="shared" si="15"/>
        <v>45410</v>
      </c>
      <c r="Q32" s="15">
        <f t="shared" si="3"/>
        <v>45410</v>
      </c>
      <c r="R32" s="19">
        <f t="shared" si="9"/>
        <v>17</v>
      </c>
      <c r="S32" s="7" t="e">
        <f>April!#REF!</f>
        <v>#REF!</v>
      </c>
      <c r="T32" s="42"/>
      <c r="U32" s="12">
        <f t="shared" si="16"/>
        <v>45440</v>
      </c>
      <c r="V32" s="15">
        <f t="shared" si="4"/>
        <v>45440</v>
      </c>
      <c r="W32" s="19">
        <f t="shared" si="10"/>
        <v>22</v>
      </c>
      <c r="X32" s="7" t="e">
        <f>Mai!#REF!</f>
        <v>#REF!</v>
      </c>
      <c r="Y32" s="42"/>
      <c r="Z32" s="12">
        <f t="shared" si="17"/>
        <v>45471</v>
      </c>
      <c r="AA32" s="15">
        <f t="shared" si="5"/>
        <v>45471</v>
      </c>
      <c r="AB32" s="19">
        <f t="shared" si="11"/>
        <v>26</v>
      </c>
      <c r="AC32" s="7" t="e">
        <f>Juni!#REF!</f>
        <v>#REF!</v>
      </c>
    </row>
    <row r="33" spans="1:29" x14ac:dyDescent="0.35">
      <c r="A33" s="12">
        <f t="shared" si="12"/>
        <v>45320</v>
      </c>
      <c r="B33" s="15">
        <f t="shared" si="0"/>
        <v>45320</v>
      </c>
      <c r="C33" s="19">
        <f t="shared" si="6"/>
        <v>5</v>
      </c>
      <c r="D33" s="7" t="e">
        <f>Januar!#REF!</f>
        <v>#REF!</v>
      </c>
      <c r="E33" s="42"/>
      <c r="F33" s="12">
        <f t="shared" si="13"/>
        <v>45351</v>
      </c>
      <c r="G33" s="15">
        <f t="shared" si="1"/>
        <v>45351</v>
      </c>
      <c r="H33" s="19">
        <f t="shared" si="7"/>
        <v>9</v>
      </c>
      <c r="I33" s="7" t="e">
        <f>Februar!#REF!</f>
        <v>#REF!</v>
      </c>
      <c r="J33" s="42"/>
      <c r="K33" s="12">
        <f t="shared" si="14"/>
        <v>45380</v>
      </c>
      <c r="L33" s="15">
        <f t="shared" si="2"/>
        <v>45380</v>
      </c>
      <c r="M33" s="19">
        <f t="shared" si="8"/>
        <v>13</v>
      </c>
      <c r="N33" s="7" t="e">
        <f>März!#REF!</f>
        <v>#REF!</v>
      </c>
      <c r="O33" s="42"/>
      <c r="P33" s="12">
        <f t="shared" si="15"/>
        <v>45411</v>
      </c>
      <c r="Q33" s="15">
        <f t="shared" si="3"/>
        <v>45411</v>
      </c>
      <c r="R33" s="19">
        <f t="shared" si="9"/>
        <v>18</v>
      </c>
      <c r="S33" s="7" t="e">
        <f>April!#REF!</f>
        <v>#REF!</v>
      </c>
      <c r="T33" s="42"/>
      <c r="U33" s="12">
        <f t="shared" si="16"/>
        <v>45441</v>
      </c>
      <c r="V33" s="15">
        <f t="shared" si="4"/>
        <v>45441</v>
      </c>
      <c r="W33" s="19">
        <f t="shared" si="10"/>
        <v>22</v>
      </c>
      <c r="X33" s="7" t="e">
        <f>Mai!#REF!</f>
        <v>#REF!</v>
      </c>
      <c r="Y33" s="42"/>
      <c r="Z33" s="12">
        <f t="shared" si="17"/>
        <v>45472</v>
      </c>
      <c r="AA33" s="15">
        <f t="shared" si="5"/>
        <v>45472</v>
      </c>
      <c r="AB33" s="19">
        <f t="shared" si="11"/>
        <v>26</v>
      </c>
      <c r="AC33" s="7" t="e">
        <f>Juni!#REF!</f>
        <v>#REF!</v>
      </c>
    </row>
    <row r="34" spans="1:29" x14ac:dyDescent="0.35">
      <c r="A34" s="12">
        <f>IFERROR(IF(MONTH(A33+1)=MONTH(A$5),A33+1,""),"")</f>
        <v>45321</v>
      </c>
      <c r="B34" s="15">
        <f t="shared" si="0"/>
        <v>45321</v>
      </c>
      <c r="C34" s="19">
        <f t="shared" si="6"/>
        <v>5</v>
      </c>
      <c r="D34" s="7" t="e">
        <f>Januar!#REF!</f>
        <v>#REF!</v>
      </c>
      <c r="E34" s="42"/>
      <c r="F34" s="12" t="str">
        <f>IFERROR(IF(MONTH(F33+1)=MONTH(F$5),F33+1,""),"")</f>
        <v/>
      </c>
      <c r="G34" s="15" t="str">
        <f t="shared" si="1"/>
        <v/>
      </c>
      <c r="H34" s="19" t="str">
        <f>IF(F34="","",WEEKNUM(F34,21))</f>
        <v/>
      </c>
      <c r="I34" s="7" t="e">
        <f>Februar!#REF!</f>
        <v>#REF!</v>
      </c>
      <c r="J34" s="42"/>
      <c r="K34" s="12">
        <f t="shared" ref="K34:K35" si="18">IFERROR(IF(MONTH(K33+1)=MONTH(K$5),K33+1,""),"")</f>
        <v>45381</v>
      </c>
      <c r="L34" s="15">
        <f t="shared" si="2"/>
        <v>45381</v>
      </c>
      <c r="M34" s="19">
        <f t="shared" ref="M34:M35" si="19">IF(K34="","",WEEKNUM(K34,21))</f>
        <v>13</v>
      </c>
      <c r="N34" s="7" t="e">
        <f>März!#REF!</f>
        <v>#REF!</v>
      </c>
      <c r="O34" s="42"/>
      <c r="P34" s="12">
        <f t="shared" ref="P34:P35" si="20">IFERROR(IF(MONTH(P33+1)=MONTH(P$5),P33+1,""),"")</f>
        <v>45412</v>
      </c>
      <c r="Q34" s="15">
        <f t="shared" si="3"/>
        <v>45412</v>
      </c>
      <c r="R34" s="19">
        <f t="shared" ref="R34:R35" si="21">IF(P34="","",WEEKNUM(P34,21))</f>
        <v>18</v>
      </c>
      <c r="S34" s="7" t="e">
        <f>April!#REF!</f>
        <v>#REF!</v>
      </c>
      <c r="T34" s="42"/>
      <c r="U34" s="12">
        <f t="shared" ref="U34:U35" si="22">IFERROR(IF(MONTH(U33+1)=MONTH(U$5),U33+1,""),"")</f>
        <v>45442</v>
      </c>
      <c r="V34" s="15">
        <f t="shared" si="4"/>
        <v>45442</v>
      </c>
      <c r="W34" s="19">
        <f t="shared" ref="W34:W35" si="23">IF(U34="","",WEEKNUM(U34,21))</f>
        <v>22</v>
      </c>
      <c r="X34" s="7" t="e">
        <f>Mai!#REF!</f>
        <v>#REF!</v>
      </c>
      <c r="Y34" s="42"/>
      <c r="Z34" s="12">
        <f t="shared" ref="Z34:Z35" si="24">IFERROR(IF(MONTH(Z33+1)=MONTH(Z$5),Z33+1,""),"")</f>
        <v>45473</v>
      </c>
      <c r="AA34" s="15">
        <f t="shared" si="5"/>
        <v>45473</v>
      </c>
      <c r="AB34" s="19">
        <f t="shared" ref="AB34:AB35" si="25">IF(Z34="","",WEEKNUM(Z34,21))</f>
        <v>26</v>
      </c>
      <c r="AC34" s="7" t="e">
        <f>Juni!#REF!</f>
        <v>#REF!</v>
      </c>
    </row>
    <row r="35" spans="1:29" ht="15" thickBot="1" x14ac:dyDescent="0.4">
      <c r="A35" s="13">
        <f>IFERROR(IF(MONTH(A34+1)=MONTH(A$5),A34+1,""),"")</f>
        <v>45322</v>
      </c>
      <c r="B35" s="16">
        <f t="shared" si="0"/>
        <v>45322</v>
      </c>
      <c r="C35" s="20">
        <f t="shared" si="6"/>
        <v>5</v>
      </c>
      <c r="D35" s="8" t="e">
        <f>Januar!#REF!</f>
        <v>#REF!</v>
      </c>
      <c r="E35" s="42"/>
      <c r="F35" s="13" t="str">
        <f t="shared" ref="F35" si="26">IFERROR(IF(MONTH(F34+1)=MONTH(F$5),F34+1,""),"")</f>
        <v/>
      </c>
      <c r="G35" s="16" t="str">
        <f t="shared" si="1"/>
        <v/>
      </c>
      <c r="H35" s="20" t="str">
        <f>IF(F35="","",WEEKNUM(F35,21))</f>
        <v/>
      </c>
      <c r="I35" s="8" t="e">
        <f>Februar!#REF!</f>
        <v>#REF!</v>
      </c>
      <c r="J35" s="42"/>
      <c r="K35" s="13">
        <f t="shared" si="18"/>
        <v>45382</v>
      </c>
      <c r="L35" s="16">
        <f t="shared" si="2"/>
        <v>45382</v>
      </c>
      <c r="M35" s="20">
        <f t="shared" si="19"/>
        <v>13</v>
      </c>
      <c r="N35" s="8" t="e">
        <f>März!#REF!</f>
        <v>#REF!</v>
      </c>
      <c r="O35" s="42"/>
      <c r="P35" s="13" t="str">
        <f t="shared" si="20"/>
        <v/>
      </c>
      <c r="Q35" s="16" t="str">
        <f t="shared" si="3"/>
        <v/>
      </c>
      <c r="R35" s="20" t="str">
        <f t="shared" si="21"/>
        <v/>
      </c>
      <c r="S35" s="8" t="e">
        <f>April!#REF!</f>
        <v>#REF!</v>
      </c>
      <c r="T35" s="42"/>
      <c r="U35" s="13">
        <f t="shared" si="22"/>
        <v>45443</v>
      </c>
      <c r="V35" s="16">
        <f t="shared" si="4"/>
        <v>45443</v>
      </c>
      <c r="W35" s="20">
        <f t="shared" si="23"/>
        <v>22</v>
      </c>
      <c r="X35" s="8" t="e">
        <f>Mai!#REF!</f>
        <v>#REF!</v>
      </c>
      <c r="Y35" s="42"/>
      <c r="Z35" s="13" t="str">
        <f t="shared" si="24"/>
        <v/>
      </c>
      <c r="AA35" s="16" t="str">
        <f t="shared" si="5"/>
        <v/>
      </c>
      <c r="AB35" s="20" t="str">
        <f t="shared" si="25"/>
        <v/>
      </c>
      <c r="AC35" s="8" t="e">
        <f>Juni!#REF!</f>
        <v>#REF!</v>
      </c>
    </row>
    <row r="36" spans="1:29" ht="15" thickTop="1" x14ac:dyDescent="0.35">
      <c r="C36" s="11" t="s">
        <v>37</v>
      </c>
      <c r="D36" s="40" t="e">
        <f>SUM(D5:D35)</f>
        <v>#REF!</v>
      </c>
      <c r="E36" s="40"/>
      <c r="H36" s="11" t="s">
        <v>37</v>
      </c>
      <c r="I36" s="40" t="e">
        <f>SUM(I5:I35)</f>
        <v>#REF!</v>
      </c>
      <c r="J36" s="40"/>
      <c r="M36" s="11" t="s">
        <v>37</v>
      </c>
      <c r="N36" s="40" t="e">
        <f>SUM(N5:N35)</f>
        <v>#REF!</v>
      </c>
      <c r="O36" s="40"/>
      <c r="R36" s="11" t="s">
        <v>37</v>
      </c>
      <c r="S36" s="40" t="e">
        <f>SUM(S5:S35)</f>
        <v>#REF!</v>
      </c>
      <c r="T36" s="40"/>
      <c r="W36" s="11" t="s">
        <v>37</v>
      </c>
      <c r="X36" s="40" t="e">
        <f>SUM(X5:X35)</f>
        <v>#REF!</v>
      </c>
      <c r="Y36" s="40"/>
      <c r="AB36" s="11" t="s">
        <v>37</v>
      </c>
      <c r="AC36" s="40" t="e">
        <f>SUM(AC5:AC35)</f>
        <v>#REF!</v>
      </c>
    </row>
    <row r="39" spans="1:29" ht="21.5" thickBot="1" x14ac:dyDescent="0.55000000000000004">
      <c r="A39" s="6" t="s">
        <v>30</v>
      </c>
      <c r="F39" s="6" t="s">
        <v>31</v>
      </c>
      <c r="K39" s="6" t="s">
        <v>32</v>
      </c>
      <c r="P39" s="6" t="s">
        <v>33</v>
      </c>
      <c r="U39" s="6" t="s">
        <v>34</v>
      </c>
      <c r="Z39" s="6" t="s">
        <v>35</v>
      </c>
    </row>
    <row r="40" spans="1:29" ht="15" thickTop="1" x14ac:dyDescent="0.35">
      <c r="A40" s="22" t="s">
        <v>21</v>
      </c>
      <c r="B40" s="23" t="s">
        <v>22</v>
      </c>
      <c r="C40" s="25" t="s">
        <v>23</v>
      </c>
      <c r="D40" s="39" t="s">
        <v>36</v>
      </c>
      <c r="E40" s="41"/>
      <c r="F40" s="22" t="s">
        <v>21</v>
      </c>
      <c r="G40" s="23" t="s">
        <v>22</v>
      </c>
      <c r="H40" s="25" t="s">
        <v>23</v>
      </c>
      <c r="I40" s="39" t="s">
        <v>36</v>
      </c>
      <c r="J40" s="41"/>
      <c r="K40" s="22" t="s">
        <v>21</v>
      </c>
      <c r="L40" s="23" t="s">
        <v>22</v>
      </c>
      <c r="M40" s="25" t="s">
        <v>23</v>
      </c>
      <c r="N40" s="39" t="s">
        <v>36</v>
      </c>
      <c r="O40" s="41"/>
      <c r="P40" s="22" t="s">
        <v>21</v>
      </c>
      <c r="Q40" s="23" t="s">
        <v>22</v>
      </c>
      <c r="R40" s="25" t="s">
        <v>23</v>
      </c>
      <c r="S40" s="39" t="s">
        <v>36</v>
      </c>
      <c r="T40" s="41"/>
      <c r="U40" s="22" t="s">
        <v>21</v>
      </c>
      <c r="V40" s="23" t="s">
        <v>22</v>
      </c>
      <c r="W40" s="25" t="s">
        <v>23</v>
      </c>
      <c r="X40" s="39" t="s">
        <v>36</v>
      </c>
      <c r="Y40" s="41"/>
      <c r="Z40" s="22" t="s">
        <v>21</v>
      </c>
      <c r="AA40" s="23" t="s">
        <v>22</v>
      </c>
      <c r="AB40" s="25" t="s">
        <v>23</v>
      </c>
      <c r="AC40" s="39" t="s">
        <v>36</v>
      </c>
    </row>
    <row r="41" spans="1:29" x14ac:dyDescent="0.35">
      <c r="A41" s="12">
        <f>DATE($B$1,7,1)</f>
        <v>45474</v>
      </c>
      <c r="B41" s="15">
        <f t="shared" ref="B41:B71" si="27">A41</f>
        <v>45474</v>
      </c>
      <c r="C41" s="19">
        <f>WEEKNUM(A41,21)</f>
        <v>27</v>
      </c>
      <c r="D41" s="7" t="e">
        <f>Juli!#REF!</f>
        <v>#REF!</v>
      </c>
      <c r="E41" s="42"/>
      <c r="F41" s="12">
        <f>DATE($B1,8,1)</f>
        <v>45505</v>
      </c>
      <c r="G41" s="15">
        <f t="shared" ref="G41:G71" si="28">F41</f>
        <v>45505</v>
      </c>
      <c r="H41" s="19">
        <f>WEEKNUM(F41,21)</f>
        <v>31</v>
      </c>
      <c r="I41" s="7" t="e">
        <f>August!#REF!</f>
        <v>#REF!</v>
      </c>
      <c r="J41" s="42"/>
      <c r="K41" s="12">
        <f>DATE($B1,9,1)</f>
        <v>45536</v>
      </c>
      <c r="L41" s="15">
        <f t="shared" ref="L41:L71" si="29">K41</f>
        <v>45536</v>
      </c>
      <c r="M41" s="19">
        <f>WEEKNUM(K41,21)</f>
        <v>35</v>
      </c>
      <c r="N41" s="7" t="e">
        <f>September!#REF!</f>
        <v>#REF!</v>
      </c>
      <c r="O41" s="42"/>
      <c r="P41" s="12">
        <f>DATE($B1,10,1)</f>
        <v>45566</v>
      </c>
      <c r="Q41" s="15">
        <f t="shared" ref="Q41:Q71" si="30">P41</f>
        <v>45566</v>
      </c>
      <c r="R41" s="19">
        <f>WEEKNUM(P41,21)</f>
        <v>40</v>
      </c>
      <c r="S41" s="7" t="e">
        <f>Oktober!#REF!</f>
        <v>#REF!</v>
      </c>
      <c r="T41" s="42"/>
      <c r="U41" s="12">
        <f>DATE($B1,11,1)</f>
        <v>45597</v>
      </c>
      <c r="V41" s="15">
        <f t="shared" ref="V41:V71" si="31">U41</f>
        <v>45597</v>
      </c>
      <c r="W41" s="19">
        <f>WEEKNUM(U41,21)</f>
        <v>44</v>
      </c>
      <c r="X41" s="7" t="e">
        <f>November!#REF!</f>
        <v>#REF!</v>
      </c>
      <c r="Y41" s="42"/>
      <c r="Z41" s="12">
        <f>DATE($B1,12,1)</f>
        <v>45627</v>
      </c>
      <c r="AA41" s="15">
        <f t="shared" ref="AA41:AA71" si="32">Z41</f>
        <v>45627</v>
      </c>
      <c r="AB41" s="19">
        <f>WEEKNUM(Z41,21)</f>
        <v>48</v>
      </c>
      <c r="AC41" s="7" t="e">
        <f>Dezember!#REF!</f>
        <v>#REF!</v>
      </c>
    </row>
    <row r="42" spans="1:29" x14ac:dyDescent="0.35">
      <c r="A42" s="12">
        <f>A41+1</f>
        <v>45475</v>
      </c>
      <c r="B42" s="15">
        <f t="shared" si="27"/>
        <v>45475</v>
      </c>
      <c r="C42" s="19">
        <f t="shared" ref="C42:C71" si="33">WEEKNUM(A42,21)</f>
        <v>27</v>
      </c>
      <c r="D42" s="7" t="e">
        <f>Juli!#REF!</f>
        <v>#REF!</v>
      </c>
      <c r="E42" s="42"/>
      <c r="F42" s="12">
        <f>F41+1</f>
        <v>45506</v>
      </c>
      <c r="G42" s="15">
        <f t="shared" si="28"/>
        <v>45506</v>
      </c>
      <c r="H42" s="19">
        <f t="shared" ref="H42:H69" si="34">WEEKNUM(F42,21)</f>
        <v>31</v>
      </c>
      <c r="I42" s="7" t="e">
        <f>August!#REF!</f>
        <v>#REF!</v>
      </c>
      <c r="J42" s="42"/>
      <c r="K42" s="12">
        <f>K41+1</f>
        <v>45537</v>
      </c>
      <c r="L42" s="15">
        <f t="shared" si="29"/>
        <v>45537</v>
      </c>
      <c r="M42" s="19">
        <f t="shared" ref="M42:M69" si="35">WEEKNUM(K42,21)</f>
        <v>36</v>
      </c>
      <c r="N42" s="7" t="e">
        <f>September!#REF!</f>
        <v>#REF!</v>
      </c>
      <c r="O42" s="42"/>
      <c r="P42" s="12">
        <f>P41+1</f>
        <v>45567</v>
      </c>
      <c r="Q42" s="15">
        <f t="shared" si="30"/>
        <v>45567</v>
      </c>
      <c r="R42" s="19">
        <f t="shared" ref="R42:R69" si="36">WEEKNUM(P42,21)</f>
        <v>40</v>
      </c>
      <c r="S42" s="7" t="e">
        <f>Oktober!#REF!</f>
        <v>#REF!</v>
      </c>
      <c r="T42" s="42"/>
      <c r="U42" s="12">
        <f>U41+1</f>
        <v>45598</v>
      </c>
      <c r="V42" s="15">
        <f t="shared" si="31"/>
        <v>45598</v>
      </c>
      <c r="W42" s="19">
        <f t="shared" ref="W42:W69" si="37">WEEKNUM(U42,21)</f>
        <v>44</v>
      </c>
      <c r="X42" s="7" t="e">
        <f>November!#REF!</f>
        <v>#REF!</v>
      </c>
      <c r="Y42" s="42"/>
      <c r="Z42" s="12">
        <f>Z41+1</f>
        <v>45628</v>
      </c>
      <c r="AA42" s="15">
        <f t="shared" si="32"/>
        <v>45628</v>
      </c>
      <c r="AB42" s="19">
        <f t="shared" ref="AB42:AB69" si="38">WEEKNUM(Z42,21)</f>
        <v>49</v>
      </c>
      <c r="AC42" s="7" t="e">
        <f>Dezember!#REF!</f>
        <v>#REF!</v>
      </c>
    </row>
    <row r="43" spans="1:29" x14ac:dyDescent="0.35">
      <c r="A43" s="12">
        <f t="shared" ref="A43:A69" si="39">A42+1</f>
        <v>45476</v>
      </c>
      <c r="B43" s="15">
        <f t="shared" si="27"/>
        <v>45476</v>
      </c>
      <c r="C43" s="19">
        <f t="shared" si="33"/>
        <v>27</v>
      </c>
      <c r="D43" s="7" t="e">
        <f>Juli!#REF!</f>
        <v>#REF!</v>
      </c>
      <c r="E43" s="42"/>
      <c r="F43" s="12">
        <f t="shared" ref="F43:F69" si="40">F42+1</f>
        <v>45507</v>
      </c>
      <c r="G43" s="15">
        <f t="shared" si="28"/>
        <v>45507</v>
      </c>
      <c r="H43" s="19">
        <f t="shared" si="34"/>
        <v>31</v>
      </c>
      <c r="I43" s="7" t="e">
        <f>August!#REF!</f>
        <v>#REF!</v>
      </c>
      <c r="J43" s="42"/>
      <c r="K43" s="12">
        <f t="shared" ref="K43:K69" si="41">K42+1</f>
        <v>45538</v>
      </c>
      <c r="L43" s="15">
        <f t="shared" si="29"/>
        <v>45538</v>
      </c>
      <c r="M43" s="19">
        <f t="shared" si="35"/>
        <v>36</v>
      </c>
      <c r="N43" s="7" t="e">
        <f>September!#REF!</f>
        <v>#REF!</v>
      </c>
      <c r="O43" s="42"/>
      <c r="P43" s="12">
        <f t="shared" ref="P43:P69" si="42">P42+1</f>
        <v>45568</v>
      </c>
      <c r="Q43" s="15">
        <f t="shared" si="30"/>
        <v>45568</v>
      </c>
      <c r="R43" s="19">
        <f t="shared" si="36"/>
        <v>40</v>
      </c>
      <c r="S43" s="7" t="e">
        <f>Oktober!#REF!</f>
        <v>#REF!</v>
      </c>
      <c r="T43" s="42"/>
      <c r="U43" s="12">
        <f t="shared" ref="U43:U69" si="43">U42+1</f>
        <v>45599</v>
      </c>
      <c r="V43" s="15">
        <f t="shared" si="31"/>
        <v>45599</v>
      </c>
      <c r="W43" s="19">
        <f t="shared" si="37"/>
        <v>44</v>
      </c>
      <c r="X43" s="7" t="e">
        <f>November!#REF!</f>
        <v>#REF!</v>
      </c>
      <c r="Y43" s="42"/>
      <c r="Z43" s="12">
        <f t="shared" ref="Z43:Z69" si="44">Z42+1</f>
        <v>45629</v>
      </c>
      <c r="AA43" s="15">
        <f t="shared" si="32"/>
        <v>45629</v>
      </c>
      <c r="AB43" s="19">
        <f t="shared" si="38"/>
        <v>49</v>
      </c>
      <c r="AC43" s="7" t="e">
        <f>Dezember!#REF!</f>
        <v>#REF!</v>
      </c>
    </row>
    <row r="44" spans="1:29" x14ac:dyDescent="0.35">
      <c r="A44" s="12">
        <f t="shared" si="39"/>
        <v>45477</v>
      </c>
      <c r="B44" s="15">
        <f t="shared" si="27"/>
        <v>45477</v>
      </c>
      <c r="C44" s="19">
        <f t="shared" si="33"/>
        <v>27</v>
      </c>
      <c r="D44" s="7" t="e">
        <f>Juli!#REF!</f>
        <v>#REF!</v>
      </c>
      <c r="E44" s="42"/>
      <c r="F44" s="12">
        <f t="shared" si="40"/>
        <v>45508</v>
      </c>
      <c r="G44" s="15">
        <f t="shared" si="28"/>
        <v>45508</v>
      </c>
      <c r="H44" s="19">
        <f t="shared" si="34"/>
        <v>31</v>
      </c>
      <c r="I44" s="7" t="e">
        <f>August!#REF!</f>
        <v>#REF!</v>
      </c>
      <c r="J44" s="42"/>
      <c r="K44" s="12">
        <f t="shared" si="41"/>
        <v>45539</v>
      </c>
      <c r="L44" s="15">
        <f t="shared" si="29"/>
        <v>45539</v>
      </c>
      <c r="M44" s="19">
        <f t="shared" si="35"/>
        <v>36</v>
      </c>
      <c r="N44" s="7" t="e">
        <f>September!#REF!</f>
        <v>#REF!</v>
      </c>
      <c r="O44" s="42"/>
      <c r="P44" s="12">
        <f t="shared" si="42"/>
        <v>45569</v>
      </c>
      <c r="Q44" s="15">
        <f t="shared" si="30"/>
        <v>45569</v>
      </c>
      <c r="R44" s="19">
        <f t="shared" si="36"/>
        <v>40</v>
      </c>
      <c r="S44" s="7" t="e">
        <f>Oktober!#REF!</f>
        <v>#REF!</v>
      </c>
      <c r="T44" s="42"/>
      <c r="U44" s="12">
        <f t="shared" si="43"/>
        <v>45600</v>
      </c>
      <c r="V44" s="15">
        <f t="shared" si="31"/>
        <v>45600</v>
      </c>
      <c r="W44" s="19">
        <f t="shared" si="37"/>
        <v>45</v>
      </c>
      <c r="X44" s="7" t="e">
        <f>November!#REF!</f>
        <v>#REF!</v>
      </c>
      <c r="Y44" s="42"/>
      <c r="Z44" s="12">
        <f t="shared" si="44"/>
        <v>45630</v>
      </c>
      <c r="AA44" s="15">
        <f t="shared" si="32"/>
        <v>45630</v>
      </c>
      <c r="AB44" s="19">
        <f t="shared" si="38"/>
        <v>49</v>
      </c>
      <c r="AC44" s="7" t="e">
        <f>Dezember!#REF!</f>
        <v>#REF!</v>
      </c>
    </row>
    <row r="45" spans="1:29" x14ac:dyDescent="0.35">
      <c r="A45" s="12">
        <f t="shared" si="39"/>
        <v>45478</v>
      </c>
      <c r="B45" s="15">
        <f t="shared" si="27"/>
        <v>45478</v>
      </c>
      <c r="C45" s="19">
        <f t="shared" si="33"/>
        <v>27</v>
      </c>
      <c r="D45" s="7" t="e">
        <f>Juli!#REF!</f>
        <v>#REF!</v>
      </c>
      <c r="E45" s="42"/>
      <c r="F45" s="12">
        <f t="shared" si="40"/>
        <v>45509</v>
      </c>
      <c r="G45" s="15">
        <f t="shared" si="28"/>
        <v>45509</v>
      </c>
      <c r="H45" s="19">
        <f t="shared" si="34"/>
        <v>32</v>
      </c>
      <c r="I45" s="7" t="e">
        <f>August!#REF!</f>
        <v>#REF!</v>
      </c>
      <c r="J45" s="42"/>
      <c r="K45" s="12">
        <f t="shared" si="41"/>
        <v>45540</v>
      </c>
      <c r="L45" s="15">
        <f t="shared" si="29"/>
        <v>45540</v>
      </c>
      <c r="M45" s="19">
        <f t="shared" si="35"/>
        <v>36</v>
      </c>
      <c r="N45" s="7" t="e">
        <f>September!#REF!</f>
        <v>#REF!</v>
      </c>
      <c r="O45" s="42"/>
      <c r="P45" s="12">
        <f t="shared" si="42"/>
        <v>45570</v>
      </c>
      <c r="Q45" s="15">
        <f t="shared" si="30"/>
        <v>45570</v>
      </c>
      <c r="R45" s="19">
        <f t="shared" si="36"/>
        <v>40</v>
      </c>
      <c r="S45" s="7" t="e">
        <f>Oktober!#REF!</f>
        <v>#REF!</v>
      </c>
      <c r="T45" s="42"/>
      <c r="U45" s="12">
        <f t="shared" si="43"/>
        <v>45601</v>
      </c>
      <c r="V45" s="15">
        <f t="shared" si="31"/>
        <v>45601</v>
      </c>
      <c r="W45" s="19">
        <f t="shared" si="37"/>
        <v>45</v>
      </c>
      <c r="X45" s="7" t="e">
        <f>November!#REF!</f>
        <v>#REF!</v>
      </c>
      <c r="Y45" s="42"/>
      <c r="Z45" s="12">
        <f t="shared" si="44"/>
        <v>45631</v>
      </c>
      <c r="AA45" s="15">
        <f t="shared" si="32"/>
        <v>45631</v>
      </c>
      <c r="AB45" s="19">
        <f t="shared" si="38"/>
        <v>49</v>
      </c>
      <c r="AC45" s="7" t="e">
        <f>Dezember!#REF!</f>
        <v>#REF!</v>
      </c>
    </row>
    <row r="46" spans="1:29" x14ac:dyDescent="0.35">
      <c r="A46" s="12">
        <f t="shared" si="39"/>
        <v>45479</v>
      </c>
      <c r="B46" s="15">
        <f t="shared" si="27"/>
        <v>45479</v>
      </c>
      <c r="C46" s="19">
        <f t="shared" si="33"/>
        <v>27</v>
      </c>
      <c r="D46" s="7" t="e">
        <f>Juli!#REF!</f>
        <v>#REF!</v>
      </c>
      <c r="E46" s="42"/>
      <c r="F46" s="12">
        <f t="shared" si="40"/>
        <v>45510</v>
      </c>
      <c r="G46" s="15">
        <f t="shared" si="28"/>
        <v>45510</v>
      </c>
      <c r="H46" s="19">
        <f t="shared" si="34"/>
        <v>32</v>
      </c>
      <c r="I46" s="7" t="e">
        <f>August!#REF!</f>
        <v>#REF!</v>
      </c>
      <c r="J46" s="42"/>
      <c r="K46" s="12">
        <f t="shared" si="41"/>
        <v>45541</v>
      </c>
      <c r="L46" s="15">
        <f t="shared" si="29"/>
        <v>45541</v>
      </c>
      <c r="M46" s="19">
        <f t="shared" si="35"/>
        <v>36</v>
      </c>
      <c r="N46" s="7" t="e">
        <f>September!#REF!</f>
        <v>#REF!</v>
      </c>
      <c r="O46" s="42"/>
      <c r="P46" s="12">
        <f t="shared" si="42"/>
        <v>45571</v>
      </c>
      <c r="Q46" s="15">
        <f t="shared" si="30"/>
        <v>45571</v>
      </c>
      <c r="R46" s="19">
        <f t="shared" si="36"/>
        <v>40</v>
      </c>
      <c r="S46" s="7" t="e">
        <f>Oktober!#REF!</f>
        <v>#REF!</v>
      </c>
      <c r="T46" s="42"/>
      <c r="U46" s="12">
        <f t="shared" si="43"/>
        <v>45602</v>
      </c>
      <c r="V46" s="15">
        <f t="shared" si="31"/>
        <v>45602</v>
      </c>
      <c r="W46" s="19">
        <f t="shared" si="37"/>
        <v>45</v>
      </c>
      <c r="X46" s="7" t="e">
        <f>November!#REF!</f>
        <v>#REF!</v>
      </c>
      <c r="Y46" s="42"/>
      <c r="Z46" s="12">
        <f t="shared" si="44"/>
        <v>45632</v>
      </c>
      <c r="AA46" s="15">
        <f t="shared" si="32"/>
        <v>45632</v>
      </c>
      <c r="AB46" s="19">
        <f t="shared" si="38"/>
        <v>49</v>
      </c>
      <c r="AC46" s="7" t="e">
        <f>Dezember!#REF!</f>
        <v>#REF!</v>
      </c>
    </row>
    <row r="47" spans="1:29" x14ac:dyDescent="0.35">
      <c r="A47" s="12">
        <f t="shared" si="39"/>
        <v>45480</v>
      </c>
      <c r="B47" s="15">
        <f t="shared" si="27"/>
        <v>45480</v>
      </c>
      <c r="C47" s="19">
        <f t="shared" si="33"/>
        <v>27</v>
      </c>
      <c r="D47" s="7" t="e">
        <f>Juli!#REF!</f>
        <v>#REF!</v>
      </c>
      <c r="E47" s="42"/>
      <c r="F47" s="12">
        <f t="shared" si="40"/>
        <v>45511</v>
      </c>
      <c r="G47" s="15">
        <f t="shared" si="28"/>
        <v>45511</v>
      </c>
      <c r="H47" s="19">
        <f t="shared" si="34"/>
        <v>32</v>
      </c>
      <c r="I47" s="7" t="e">
        <f>August!#REF!</f>
        <v>#REF!</v>
      </c>
      <c r="J47" s="42"/>
      <c r="K47" s="12">
        <f t="shared" si="41"/>
        <v>45542</v>
      </c>
      <c r="L47" s="15">
        <f t="shared" si="29"/>
        <v>45542</v>
      </c>
      <c r="M47" s="19">
        <f t="shared" si="35"/>
        <v>36</v>
      </c>
      <c r="N47" s="7" t="e">
        <f>September!#REF!</f>
        <v>#REF!</v>
      </c>
      <c r="O47" s="42"/>
      <c r="P47" s="12">
        <f t="shared" si="42"/>
        <v>45572</v>
      </c>
      <c r="Q47" s="15">
        <f t="shared" si="30"/>
        <v>45572</v>
      </c>
      <c r="R47" s="19">
        <f t="shared" si="36"/>
        <v>41</v>
      </c>
      <c r="S47" s="7" t="e">
        <f>Oktober!#REF!</f>
        <v>#REF!</v>
      </c>
      <c r="T47" s="42"/>
      <c r="U47" s="12">
        <f t="shared" si="43"/>
        <v>45603</v>
      </c>
      <c r="V47" s="15">
        <f t="shared" si="31"/>
        <v>45603</v>
      </c>
      <c r="W47" s="19">
        <f t="shared" si="37"/>
        <v>45</v>
      </c>
      <c r="X47" s="7" t="e">
        <f>November!#REF!</f>
        <v>#REF!</v>
      </c>
      <c r="Y47" s="42"/>
      <c r="Z47" s="12">
        <f t="shared" si="44"/>
        <v>45633</v>
      </c>
      <c r="AA47" s="15">
        <f t="shared" si="32"/>
        <v>45633</v>
      </c>
      <c r="AB47" s="19">
        <f t="shared" si="38"/>
        <v>49</v>
      </c>
      <c r="AC47" s="7" t="e">
        <f>Dezember!#REF!</f>
        <v>#REF!</v>
      </c>
    </row>
    <row r="48" spans="1:29" x14ac:dyDescent="0.35">
      <c r="A48" s="12">
        <f t="shared" si="39"/>
        <v>45481</v>
      </c>
      <c r="B48" s="15">
        <f t="shared" si="27"/>
        <v>45481</v>
      </c>
      <c r="C48" s="19">
        <f t="shared" si="33"/>
        <v>28</v>
      </c>
      <c r="D48" s="7" t="e">
        <f>Juli!#REF!</f>
        <v>#REF!</v>
      </c>
      <c r="E48" s="42"/>
      <c r="F48" s="12">
        <f t="shared" si="40"/>
        <v>45512</v>
      </c>
      <c r="G48" s="15">
        <f t="shared" si="28"/>
        <v>45512</v>
      </c>
      <c r="H48" s="19">
        <f t="shared" si="34"/>
        <v>32</v>
      </c>
      <c r="I48" s="7" t="e">
        <f>August!#REF!</f>
        <v>#REF!</v>
      </c>
      <c r="J48" s="42"/>
      <c r="K48" s="12">
        <f t="shared" si="41"/>
        <v>45543</v>
      </c>
      <c r="L48" s="15">
        <f t="shared" si="29"/>
        <v>45543</v>
      </c>
      <c r="M48" s="19">
        <f t="shared" si="35"/>
        <v>36</v>
      </c>
      <c r="N48" s="7" t="e">
        <f>September!#REF!</f>
        <v>#REF!</v>
      </c>
      <c r="O48" s="42"/>
      <c r="P48" s="12">
        <f t="shared" si="42"/>
        <v>45573</v>
      </c>
      <c r="Q48" s="15">
        <f t="shared" si="30"/>
        <v>45573</v>
      </c>
      <c r="R48" s="19">
        <f t="shared" si="36"/>
        <v>41</v>
      </c>
      <c r="S48" s="7" t="e">
        <f>Oktober!#REF!</f>
        <v>#REF!</v>
      </c>
      <c r="T48" s="42"/>
      <c r="U48" s="12">
        <f t="shared" si="43"/>
        <v>45604</v>
      </c>
      <c r="V48" s="15">
        <f t="shared" si="31"/>
        <v>45604</v>
      </c>
      <c r="W48" s="19">
        <f t="shared" si="37"/>
        <v>45</v>
      </c>
      <c r="X48" s="7" t="e">
        <f>November!#REF!</f>
        <v>#REF!</v>
      </c>
      <c r="Y48" s="42"/>
      <c r="Z48" s="12">
        <f t="shared" si="44"/>
        <v>45634</v>
      </c>
      <c r="AA48" s="15">
        <f t="shared" si="32"/>
        <v>45634</v>
      </c>
      <c r="AB48" s="19">
        <f t="shared" si="38"/>
        <v>49</v>
      </c>
      <c r="AC48" s="7" t="e">
        <f>Dezember!#REF!</f>
        <v>#REF!</v>
      </c>
    </row>
    <row r="49" spans="1:29" x14ac:dyDescent="0.35">
      <c r="A49" s="12">
        <f t="shared" si="39"/>
        <v>45482</v>
      </c>
      <c r="B49" s="15">
        <f t="shared" si="27"/>
        <v>45482</v>
      </c>
      <c r="C49" s="19">
        <f t="shared" si="33"/>
        <v>28</v>
      </c>
      <c r="D49" s="7" t="e">
        <f>Juli!#REF!</f>
        <v>#REF!</v>
      </c>
      <c r="E49" s="42"/>
      <c r="F49" s="12">
        <f t="shared" si="40"/>
        <v>45513</v>
      </c>
      <c r="G49" s="15">
        <f t="shared" si="28"/>
        <v>45513</v>
      </c>
      <c r="H49" s="19">
        <f t="shared" si="34"/>
        <v>32</v>
      </c>
      <c r="I49" s="7" t="e">
        <f>August!#REF!</f>
        <v>#REF!</v>
      </c>
      <c r="J49" s="42"/>
      <c r="K49" s="12">
        <f t="shared" si="41"/>
        <v>45544</v>
      </c>
      <c r="L49" s="15">
        <f t="shared" si="29"/>
        <v>45544</v>
      </c>
      <c r="M49" s="19">
        <f t="shared" si="35"/>
        <v>37</v>
      </c>
      <c r="N49" s="7" t="e">
        <f>September!#REF!</f>
        <v>#REF!</v>
      </c>
      <c r="O49" s="42"/>
      <c r="P49" s="12">
        <f t="shared" si="42"/>
        <v>45574</v>
      </c>
      <c r="Q49" s="15">
        <f t="shared" si="30"/>
        <v>45574</v>
      </c>
      <c r="R49" s="19">
        <f t="shared" si="36"/>
        <v>41</v>
      </c>
      <c r="S49" s="7" t="e">
        <f>Oktober!#REF!</f>
        <v>#REF!</v>
      </c>
      <c r="T49" s="42"/>
      <c r="U49" s="12">
        <f t="shared" si="43"/>
        <v>45605</v>
      </c>
      <c r="V49" s="15">
        <f t="shared" si="31"/>
        <v>45605</v>
      </c>
      <c r="W49" s="19">
        <f t="shared" si="37"/>
        <v>45</v>
      </c>
      <c r="X49" s="7" t="e">
        <f>November!#REF!</f>
        <v>#REF!</v>
      </c>
      <c r="Y49" s="42"/>
      <c r="Z49" s="12">
        <f t="shared" si="44"/>
        <v>45635</v>
      </c>
      <c r="AA49" s="15">
        <f t="shared" si="32"/>
        <v>45635</v>
      </c>
      <c r="AB49" s="19">
        <f t="shared" si="38"/>
        <v>50</v>
      </c>
      <c r="AC49" s="7" t="e">
        <f>Dezember!#REF!</f>
        <v>#REF!</v>
      </c>
    </row>
    <row r="50" spans="1:29" x14ac:dyDescent="0.35">
      <c r="A50" s="12">
        <f t="shared" si="39"/>
        <v>45483</v>
      </c>
      <c r="B50" s="15">
        <f t="shared" si="27"/>
        <v>45483</v>
      </c>
      <c r="C50" s="19">
        <f t="shared" si="33"/>
        <v>28</v>
      </c>
      <c r="D50" s="7" t="e">
        <f>Juli!#REF!</f>
        <v>#REF!</v>
      </c>
      <c r="E50" s="42"/>
      <c r="F50" s="12">
        <f t="shared" si="40"/>
        <v>45514</v>
      </c>
      <c r="G50" s="15">
        <f t="shared" si="28"/>
        <v>45514</v>
      </c>
      <c r="H50" s="19">
        <f t="shared" si="34"/>
        <v>32</v>
      </c>
      <c r="I50" s="7" t="e">
        <f>August!#REF!</f>
        <v>#REF!</v>
      </c>
      <c r="J50" s="42"/>
      <c r="K50" s="12">
        <f t="shared" si="41"/>
        <v>45545</v>
      </c>
      <c r="L50" s="15">
        <f t="shared" si="29"/>
        <v>45545</v>
      </c>
      <c r="M50" s="19">
        <f t="shared" si="35"/>
        <v>37</v>
      </c>
      <c r="N50" s="7" t="e">
        <f>September!#REF!</f>
        <v>#REF!</v>
      </c>
      <c r="O50" s="42"/>
      <c r="P50" s="12">
        <f t="shared" si="42"/>
        <v>45575</v>
      </c>
      <c r="Q50" s="15">
        <f t="shared" si="30"/>
        <v>45575</v>
      </c>
      <c r="R50" s="19">
        <f t="shared" si="36"/>
        <v>41</v>
      </c>
      <c r="S50" s="7" t="e">
        <f>Oktober!#REF!</f>
        <v>#REF!</v>
      </c>
      <c r="T50" s="42"/>
      <c r="U50" s="12">
        <f t="shared" si="43"/>
        <v>45606</v>
      </c>
      <c r="V50" s="15">
        <f t="shared" si="31"/>
        <v>45606</v>
      </c>
      <c r="W50" s="19">
        <f t="shared" si="37"/>
        <v>45</v>
      </c>
      <c r="X50" s="7" t="e">
        <f>November!#REF!</f>
        <v>#REF!</v>
      </c>
      <c r="Y50" s="42"/>
      <c r="Z50" s="12">
        <f t="shared" si="44"/>
        <v>45636</v>
      </c>
      <c r="AA50" s="15">
        <f t="shared" si="32"/>
        <v>45636</v>
      </c>
      <c r="AB50" s="19">
        <f t="shared" si="38"/>
        <v>50</v>
      </c>
      <c r="AC50" s="7" t="e">
        <f>Dezember!#REF!</f>
        <v>#REF!</v>
      </c>
    </row>
    <row r="51" spans="1:29" x14ac:dyDescent="0.35">
      <c r="A51" s="12">
        <f t="shared" si="39"/>
        <v>45484</v>
      </c>
      <c r="B51" s="15">
        <f t="shared" si="27"/>
        <v>45484</v>
      </c>
      <c r="C51" s="19">
        <f t="shared" si="33"/>
        <v>28</v>
      </c>
      <c r="D51" s="7" t="e">
        <f>Juli!#REF!</f>
        <v>#REF!</v>
      </c>
      <c r="E51" s="42"/>
      <c r="F51" s="12">
        <f t="shared" si="40"/>
        <v>45515</v>
      </c>
      <c r="G51" s="15">
        <f t="shared" si="28"/>
        <v>45515</v>
      </c>
      <c r="H51" s="19">
        <f t="shared" si="34"/>
        <v>32</v>
      </c>
      <c r="I51" s="7" t="e">
        <f>August!#REF!</f>
        <v>#REF!</v>
      </c>
      <c r="J51" s="42"/>
      <c r="K51" s="12">
        <f t="shared" si="41"/>
        <v>45546</v>
      </c>
      <c r="L51" s="15">
        <f t="shared" si="29"/>
        <v>45546</v>
      </c>
      <c r="M51" s="19">
        <f t="shared" si="35"/>
        <v>37</v>
      </c>
      <c r="N51" s="7" t="e">
        <f>September!#REF!</f>
        <v>#REF!</v>
      </c>
      <c r="O51" s="42"/>
      <c r="P51" s="12">
        <f t="shared" si="42"/>
        <v>45576</v>
      </c>
      <c r="Q51" s="15">
        <f t="shared" si="30"/>
        <v>45576</v>
      </c>
      <c r="R51" s="19">
        <f t="shared" si="36"/>
        <v>41</v>
      </c>
      <c r="S51" s="7" t="e">
        <f>Oktober!#REF!</f>
        <v>#REF!</v>
      </c>
      <c r="T51" s="42"/>
      <c r="U51" s="12">
        <f t="shared" si="43"/>
        <v>45607</v>
      </c>
      <c r="V51" s="15">
        <f t="shared" si="31"/>
        <v>45607</v>
      </c>
      <c r="W51" s="19">
        <f t="shared" si="37"/>
        <v>46</v>
      </c>
      <c r="X51" s="7" t="e">
        <f>November!#REF!</f>
        <v>#REF!</v>
      </c>
      <c r="Y51" s="42"/>
      <c r="Z51" s="12">
        <f t="shared" si="44"/>
        <v>45637</v>
      </c>
      <c r="AA51" s="15">
        <f t="shared" si="32"/>
        <v>45637</v>
      </c>
      <c r="AB51" s="19">
        <f t="shared" si="38"/>
        <v>50</v>
      </c>
      <c r="AC51" s="7" t="e">
        <f>Dezember!#REF!</f>
        <v>#REF!</v>
      </c>
    </row>
    <row r="52" spans="1:29" x14ac:dyDescent="0.35">
      <c r="A52" s="12">
        <f t="shared" si="39"/>
        <v>45485</v>
      </c>
      <c r="B52" s="15">
        <f t="shared" si="27"/>
        <v>45485</v>
      </c>
      <c r="C52" s="19">
        <f t="shared" si="33"/>
        <v>28</v>
      </c>
      <c r="D52" s="7" t="e">
        <f>Juli!#REF!</f>
        <v>#REF!</v>
      </c>
      <c r="E52" s="42"/>
      <c r="F52" s="12">
        <f t="shared" si="40"/>
        <v>45516</v>
      </c>
      <c r="G52" s="15">
        <f t="shared" si="28"/>
        <v>45516</v>
      </c>
      <c r="H52" s="19">
        <f t="shared" si="34"/>
        <v>33</v>
      </c>
      <c r="I52" s="7" t="e">
        <f>August!#REF!</f>
        <v>#REF!</v>
      </c>
      <c r="J52" s="42"/>
      <c r="K52" s="12">
        <f t="shared" si="41"/>
        <v>45547</v>
      </c>
      <c r="L52" s="15">
        <f t="shared" si="29"/>
        <v>45547</v>
      </c>
      <c r="M52" s="19">
        <f t="shared" si="35"/>
        <v>37</v>
      </c>
      <c r="N52" s="7" t="e">
        <f>September!#REF!</f>
        <v>#REF!</v>
      </c>
      <c r="O52" s="42"/>
      <c r="P52" s="12">
        <f t="shared" si="42"/>
        <v>45577</v>
      </c>
      <c r="Q52" s="15">
        <f t="shared" si="30"/>
        <v>45577</v>
      </c>
      <c r="R52" s="19">
        <f t="shared" si="36"/>
        <v>41</v>
      </c>
      <c r="S52" s="7" t="e">
        <f>Oktober!#REF!</f>
        <v>#REF!</v>
      </c>
      <c r="T52" s="42"/>
      <c r="U52" s="12">
        <f t="shared" si="43"/>
        <v>45608</v>
      </c>
      <c r="V52" s="15">
        <f t="shared" si="31"/>
        <v>45608</v>
      </c>
      <c r="W52" s="19">
        <f t="shared" si="37"/>
        <v>46</v>
      </c>
      <c r="X52" s="7" t="e">
        <f>November!#REF!</f>
        <v>#REF!</v>
      </c>
      <c r="Y52" s="42"/>
      <c r="Z52" s="12">
        <f t="shared" si="44"/>
        <v>45638</v>
      </c>
      <c r="AA52" s="15">
        <f t="shared" si="32"/>
        <v>45638</v>
      </c>
      <c r="AB52" s="19">
        <f t="shared" si="38"/>
        <v>50</v>
      </c>
      <c r="AC52" s="7" t="e">
        <f>Dezember!#REF!</f>
        <v>#REF!</v>
      </c>
    </row>
    <row r="53" spans="1:29" x14ac:dyDescent="0.35">
      <c r="A53" s="12">
        <f t="shared" si="39"/>
        <v>45486</v>
      </c>
      <c r="B53" s="15">
        <f t="shared" si="27"/>
        <v>45486</v>
      </c>
      <c r="C53" s="19">
        <f t="shared" si="33"/>
        <v>28</v>
      </c>
      <c r="D53" s="7" t="e">
        <f>Juli!#REF!</f>
        <v>#REF!</v>
      </c>
      <c r="E53" s="42"/>
      <c r="F53" s="12">
        <f t="shared" si="40"/>
        <v>45517</v>
      </c>
      <c r="G53" s="15">
        <f t="shared" si="28"/>
        <v>45517</v>
      </c>
      <c r="H53" s="19">
        <f t="shared" si="34"/>
        <v>33</v>
      </c>
      <c r="I53" s="7" t="e">
        <f>August!#REF!</f>
        <v>#REF!</v>
      </c>
      <c r="J53" s="42"/>
      <c r="K53" s="12">
        <f t="shared" si="41"/>
        <v>45548</v>
      </c>
      <c r="L53" s="15">
        <f t="shared" si="29"/>
        <v>45548</v>
      </c>
      <c r="M53" s="19">
        <f t="shared" si="35"/>
        <v>37</v>
      </c>
      <c r="N53" s="7" t="e">
        <f>September!#REF!</f>
        <v>#REF!</v>
      </c>
      <c r="O53" s="42"/>
      <c r="P53" s="12">
        <f t="shared" si="42"/>
        <v>45578</v>
      </c>
      <c r="Q53" s="15">
        <f t="shared" si="30"/>
        <v>45578</v>
      </c>
      <c r="R53" s="19">
        <f t="shared" si="36"/>
        <v>41</v>
      </c>
      <c r="S53" s="7" t="e">
        <f>Oktober!#REF!</f>
        <v>#REF!</v>
      </c>
      <c r="T53" s="42"/>
      <c r="U53" s="12">
        <f t="shared" si="43"/>
        <v>45609</v>
      </c>
      <c r="V53" s="15">
        <f t="shared" si="31"/>
        <v>45609</v>
      </c>
      <c r="W53" s="19">
        <f t="shared" si="37"/>
        <v>46</v>
      </c>
      <c r="X53" s="7" t="e">
        <f>November!#REF!</f>
        <v>#REF!</v>
      </c>
      <c r="Y53" s="42"/>
      <c r="Z53" s="12">
        <f t="shared" si="44"/>
        <v>45639</v>
      </c>
      <c r="AA53" s="15">
        <f t="shared" si="32"/>
        <v>45639</v>
      </c>
      <c r="AB53" s="19">
        <f t="shared" si="38"/>
        <v>50</v>
      </c>
      <c r="AC53" s="7" t="e">
        <f>Dezember!#REF!</f>
        <v>#REF!</v>
      </c>
    </row>
    <row r="54" spans="1:29" x14ac:dyDescent="0.35">
      <c r="A54" s="12">
        <f t="shared" si="39"/>
        <v>45487</v>
      </c>
      <c r="B54" s="15">
        <f t="shared" si="27"/>
        <v>45487</v>
      </c>
      <c r="C54" s="19">
        <f t="shared" si="33"/>
        <v>28</v>
      </c>
      <c r="D54" s="7" t="e">
        <f>Juli!#REF!</f>
        <v>#REF!</v>
      </c>
      <c r="E54" s="42"/>
      <c r="F54" s="12">
        <f t="shared" si="40"/>
        <v>45518</v>
      </c>
      <c r="G54" s="15">
        <f t="shared" si="28"/>
        <v>45518</v>
      </c>
      <c r="H54" s="19">
        <f t="shared" si="34"/>
        <v>33</v>
      </c>
      <c r="I54" s="7" t="e">
        <f>August!#REF!</f>
        <v>#REF!</v>
      </c>
      <c r="J54" s="42"/>
      <c r="K54" s="12">
        <f t="shared" si="41"/>
        <v>45549</v>
      </c>
      <c r="L54" s="15">
        <f t="shared" si="29"/>
        <v>45549</v>
      </c>
      <c r="M54" s="19">
        <f t="shared" si="35"/>
        <v>37</v>
      </c>
      <c r="N54" s="7" t="e">
        <f>September!#REF!</f>
        <v>#REF!</v>
      </c>
      <c r="O54" s="42"/>
      <c r="P54" s="12">
        <f t="shared" si="42"/>
        <v>45579</v>
      </c>
      <c r="Q54" s="15">
        <f t="shared" si="30"/>
        <v>45579</v>
      </c>
      <c r="R54" s="19">
        <f t="shared" si="36"/>
        <v>42</v>
      </c>
      <c r="S54" s="7" t="e">
        <f>Oktober!#REF!</f>
        <v>#REF!</v>
      </c>
      <c r="T54" s="42"/>
      <c r="U54" s="12">
        <f t="shared" si="43"/>
        <v>45610</v>
      </c>
      <c r="V54" s="15">
        <f t="shared" si="31"/>
        <v>45610</v>
      </c>
      <c r="W54" s="19">
        <f t="shared" si="37"/>
        <v>46</v>
      </c>
      <c r="X54" s="7" t="e">
        <f>November!#REF!</f>
        <v>#REF!</v>
      </c>
      <c r="Y54" s="42"/>
      <c r="Z54" s="12">
        <f t="shared" si="44"/>
        <v>45640</v>
      </c>
      <c r="AA54" s="15">
        <f t="shared" si="32"/>
        <v>45640</v>
      </c>
      <c r="AB54" s="19">
        <f t="shared" si="38"/>
        <v>50</v>
      </c>
      <c r="AC54" s="7" t="e">
        <f>Dezember!#REF!</f>
        <v>#REF!</v>
      </c>
    </row>
    <row r="55" spans="1:29" x14ac:dyDescent="0.35">
      <c r="A55" s="12">
        <f t="shared" si="39"/>
        <v>45488</v>
      </c>
      <c r="B55" s="15">
        <f t="shared" si="27"/>
        <v>45488</v>
      </c>
      <c r="C55" s="19">
        <f t="shared" si="33"/>
        <v>29</v>
      </c>
      <c r="D55" s="7" t="e">
        <f>Juli!#REF!</f>
        <v>#REF!</v>
      </c>
      <c r="E55" s="42"/>
      <c r="F55" s="12">
        <f t="shared" si="40"/>
        <v>45519</v>
      </c>
      <c r="G55" s="15">
        <f t="shared" si="28"/>
        <v>45519</v>
      </c>
      <c r="H55" s="19">
        <f t="shared" si="34"/>
        <v>33</v>
      </c>
      <c r="I55" s="7" t="e">
        <f>August!#REF!</f>
        <v>#REF!</v>
      </c>
      <c r="J55" s="42"/>
      <c r="K55" s="12">
        <f t="shared" si="41"/>
        <v>45550</v>
      </c>
      <c r="L55" s="15">
        <f t="shared" si="29"/>
        <v>45550</v>
      </c>
      <c r="M55" s="19">
        <f t="shared" si="35"/>
        <v>37</v>
      </c>
      <c r="N55" s="7" t="e">
        <f>September!#REF!</f>
        <v>#REF!</v>
      </c>
      <c r="O55" s="42"/>
      <c r="P55" s="12">
        <f t="shared" si="42"/>
        <v>45580</v>
      </c>
      <c r="Q55" s="15">
        <f t="shared" si="30"/>
        <v>45580</v>
      </c>
      <c r="R55" s="19">
        <f t="shared" si="36"/>
        <v>42</v>
      </c>
      <c r="S55" s="7" t="e">
        <f>Oktober!#REF!</f>
        <v>#REF!</v>
      </c>
      <c r="T55" s="42"/>
      <c r="U55" s="12">
        <f t="shared" si="43"/>
        <v>45611</v>
      </c>
      <c r="V55" s="15">
        <f t="shared" si="31"/>
        <v>45611</v>
      </c>
      <c r="W55" s="19">
        <f t="shared" si="37"/>
        <v>46</v>
      </c>
      <c r="X55" s="7" t="e">
        <f>November!#REF!</f>
        <v>#REF!</v>
      </c>
      <c r="Y55" s="42"/>
      <c r="Z55" s="12">
        <f t="shared" si="44"/>
        <v>45641</v>
      </c>
      <c r="AA55" s="15">
        <f t="shared" si="32"/>
        <v>45641</v>
      </c>
      <c r="AB55" s="19">
        <f t="shared" si="38"/>
        <v>50</v>
      </c>
      <c r="AC55" s="7" t="e">
        <f>Dezember!#REF!</f>
        <v>#REF!</v>
      </c>
    </row>
    <row r="56" spans="1:29" x14ac:dyDescent="0.35">
      <c r="A56" s="12">
        <f t="shared" si="39"/>
        <v>45489</v>
      </c>
      <c r="B56" s="15">
        <f t="shared" si="27"/>
        <v>45489</v>
      </c>
      <c r="C56" s="19">
        <f t="shared" si="33"/>
        <v>29</v>
      </c>
      <c r="D56" s="7" t="e">
        <f>Juli!#REF!</f>
        <v>#REF!</v>
      </c>
      <c r="E56" s="42"/>
      <c r="F56" s="12">
        <f t="shared" si="40"/>
        <v>45520</v>
      </c>
      <c r="G56" s="15">
        <f t="shared" si="28"/>
        <v>45520</v>
      </c>
      <c r="H56" s="19">
        <f t="shared" si="34"/>
        <v>33</v>
      </c>
      <c r="I56" s="7" t="e">
        <f>August!#REF!</f>
        <v>#REF!</v>
      </c>
      <c r="J56" s="42"/>
      <c r="K56" s="12">
        <f t="shared" si="41"/>
        <v>45551</v>
      </c>
      <c r="L56" s="15">
        <f t="shared" si="29"/>
        <v>45551</v>
      </c>
      <c r="M56" s="19">
        <f t="shared" si="35"/>
        <v>38</v>
      </c>
      <c r="N56" s="7" t="e">
        <f>September!#REF!</f>
        <v>#REF!</v>
      </c>
      <c r="O56" s="42"/>
      <c r="P56" s="12">
        <f t="shared" si="42"/>
        <v>45581</v>
      </c>
      <c r="Q56" s="15">
        <f t="shared" si="30"/>
        <v>45581</v>
      </c>
      <c r="R56" s="19">
        <f t="shared" si="36"/>
        <v>42</v>
      </c>
      <c r="S56" s="7" t="e">
        <f>Oktober!#REF!</f>
        <v>#REF!</v>
      </c>
      <c r="T56" s="42"/>
      <c r="U56" s="12">
        <f t="shared" si="43"/>
        <v>45612</v>
      </c>
      <c r="V56" s="15">
        <f t="shared" si="31"/>
        <v>45612</v>
      </c>
      <c r="W56" s="19">
        <f t="shared" si="37"/>
        <v>46</v>
      </c>
      <c r="X56" s="7" t="e">
        <f>November!#REF!</f>
        <v>#REF!</v>
      </c>
      <c r="Y56" s="42"/>
      <c r="Z56" s="12">
        <f t="shared" si="44"/>
        <v>45642</v>
      </c>
      <c r="AA56" s="15">
        <f t="shared" si="32"/>
        <v>45642</v>
      </c>
      <c r="AB56" s="19">
        <f t="shared" si="38"/>
        <v>51</v>
      </c>
      <c r="AC56" s="7" t="e">
        <f>Dezember!#REF!</f>
        <v>#REF!</v>
      </c>
    </row>
    <row r="57" spans="1:29" x14ac:dyDescent="0.35">
      <c r="A57" s="12">
        <f t="shared" si="39"/>
        <v>45490</v>
      </c>
      <c r="B57" s="15">
        <f t="shared" si="27"/>
        <v>45490</v>
      </c>
      <c r="C57" s="19">
        <f t="shared" si="33"/>
        <v>29</v>
      </c>
      <c r="D57" s="7" t="e">
        <f>Juli!#REF!</f>
        <v>#REF!</v>
      </c>
      <c r="E57" s="42"/>
      <c r="F57" s="12">
        <f t="shared" si="40"/>
        <v>45521</v>
      </c>
      <c r="G57" s="15">
        <f t="shared" si="28"/>
        <v>45521</v>
      </c>
      <c r="H57" s="19">
        <f t="shared" si="34"/>
        <v>33</v>
      </c>
      <c r="I57" s="7" t="e">
        <f>August!#REF!</f>
        <v>#REF!</v>
      </c>
      <c r="J57" s="42"/>
      <c r="K57" s="12">
        <f t="shared" si="41"/>
        <v>45552</v>
      </c>
      <c r="L57" s="15">
        <f t="shared" si="29"/>
        <v>45552</v>
      </c>
      <c r="M57" s="19">
        <f t="shared" si="35"/>
        <v>38</v>
      </c>
      <c r="N57" s="7" t="e">
        <f>September!#REF!</f>
        <v>#REF!</v>
      </c>
      <c r="O57" s="42"/>
      <c r="P57" s="12">
        <f t="shared" si="42"/>
        <v>45582</v>
      </c>
      <c r="Q57" s="15">
        <f t="shared" si="30"/>
        <v>45582</v>
      </c>
      <c r="R57" s="19">
        <f t="shared" si="36"/>
        <v>42</v>
      </c>
      <c r="S57" s="7" t="e">
        <f>Oktober!#REF!</f>
        <v>#REF!</v>
      </c>
      <c r="T57" s="42"/>
      <c r="U57" s="12">
        <f t="shared" si="43"/>
        <v>45613</v>
      </c>
      <c r="V57" s="15">
        <f t="shared" si="31"/>
        <v>45613</v>
      </c>
      <c r="W57" s="19">
        <f t="shared" si="37"/>
        <v>46</v>
      </c>
      <c r="X57" s="7" t="e">
        <f>November!#REF!</f>
        <v>#REF!</v>
      </c>
      <c r="Y57" s="42"/>
      <c r="Z57" s="12">
        <f t="shared" si="44"/>
        <v>45643</v>
      </c>
      <c r="AA57" s="15">
        <f t="shared" si="32"/>
        <v>45643</v>
      </c>
      <c r="AB57" s="19">
        <f t="shared" si="38"/>
        <v>51</v>
      </c>
      <c r="AC57" s="7" t="e">
        <f>Dezember!#REF!</f>
        <v>#REF!</v>
      </c>
    </row>
    <row r="58" spans="1:29" x14ac:dyDescent="0.35">
      <c r="A58" s="12">
        <f t="shared" si="39"/>
        <v>45491</v>
      </c>
      <c r="B58" s="15">
        <f t="shared" si="27"/>
        <v>45491</v>
      </c>
      <c r="C58" s="19">
        <f t="shared" si="33"/>
        <v>29</v>
      </c>
      <c r="D58" s="7" t="e">
        <f>Juli!#REF!</f>
        <v>#REF!</v>
      </c>
      <c r="E58" s="42"/>
      <c r="F58" s="12">
        <f t="shared" si="40"/>
        <v>45522</v>
      </c>
      <c r="G58" s="15">
        <f t="shared" si="28"/>
        <v>45522</v>
      </c>
      <c r="H58" s="19">
        <f t="shared" si="34"/>
        <v>33</v>
      </c>
      <c r="I58" s="7" t="e">
        <f>August!#REF!</f>
        <v>#REF!</v>
      </c>
      <c r="J58" s="42"/>
      <c r="K58" s="12">
        <f t="shared" si="41"/>
        <v>45553</v>
      </c>
      <c r="L58" s="15">
        <f t="shared" si="29"/>
        <v>45553</v>
      </c>
      <c r="M58" s="19">
        <f t="shared" si="35"/>
        <v>38</v>
      </c>
      <c r="N58" s="7" t="e">
        <f>September!#REF!</f>
        <v>#REF!</v>
      </c>
      <c r="O58" s="42"/>
      <c r="P58" s="12">
        <f t="shared" si="42"/>
        <v>45583</v>
      </c>
      <c r="Q58" s="15">
        <f t="shared" si="30"/>
        <v>45583</v>
      </c>
      <c r="R58" s="19">
        <f t="shared" si="36"/>
        <v>42</v>
      </c>
      <c r="S58" s="7" t="e">
        <f>Oktober!#REF!</f>
        <v>#REF!</v>
      </c>
      <c r="T58" s="42"/>
      <c r="U58" s="12">
        <f t="shared" si="43"/>
        <v>45614</v>
      </c>
      <c r="V58" s="15">
        <f t="shared" si="31"/>
        <v>45614</v>
      </c>
      <c r="W58" s="19">
        <f t="shared" si="37"/>
        <v>47</v>
      </c>
      <c r="X58" s="7" t="e">
        <f>November!#REF!</f>
        <v>#REF!</v>
      </c>
      <c r="Y58" s="42"/>
      <c r="Z58" s="12">
        <f t="shared" si="44"/>
        <v>45644</v>
      </c>
      <c r="AA58" s="15">
        <f t="shared" si="32"/>
        <v>45644</v>
      </c>
      <c r="AB58" s="19">
        <f t="shared" si="38"/>
        <v>51</v>
      </c>
      <c r="AC58" s="7" t="e">
        <f>Dezember!#REF!</f>
        <v>#REF!</v>
      </c>
    </row>
    <row r="59" spans="1:29" x14ac:dyDescent="0.35">
      <c r="A59" s="12">
        <f t="shared" si="39"/>
        <v>45492</v>
      </c>
      <c r="B59" s="15">
        <f t="shared" si="27"/>
        <v>45492</v>
      </c>
      <c r="C59" s="19">
        <f t="shared" si="33"/>
        <v>29</v>
      </c>
      <c r="D59" s="7" t="e">
        <f>Juli!#REF!</f>
        <v>#REF!</v>
      </c>
      <c r="E59" s="42"/>
      <c r="F59" s="12">
        <f t="shared" si="40"/>
        <v>45523</v>
      </c>
      <c r="G59" s="15">
        <f t="shared" si="28"/>
        <v>45523</v>
      </c>
      <c r="H59" s="19">
        <f t="shared" si="34"/>
        <v>34</v>
      </c>
      <c r="I59" s="7" t="e">
        <f>August!#REF!</f>
        <v>#REF!</v>
      </c>
      <c r="J59" s="42"/>
      <c r="K59" s="12">
        <f t="shared" si="41"/>
        <v>45554</v>
      </c>
      <c r="L59" s="15">
        <f t="shared" si="29"/>
        <v>45554</v>
      </c>
      <c r="M59" s="19">
        <f t="shared" si="35"/>
        <v>38</v>
      </c>
      <c r="N59" s="7" t="e">
        <f>September!#REF!</f>
        <v>#REF!</v>
      </c>
      <c r="O59" s="42"/>
      <c r="P59" s="12">
        <f t="shared" si="42"/>
        <v>45584</v>
      </c>
      <c r="Q59" s="15">
        <f t="shared" si="30"/>
        <v>45584</v>
      </c>
      <c r="R59" s="19">
        <f t="shared" si="36"/>
        <v>42</v>
      </c>
      <c r="S59" s="7" t="e">
        <f>Oktober!#REF!</f>
        <v>#REF!</v>
      </c>
      <c r="T59" s="42"/>
      <c r="U59" s="12">
        <f t="shared" si="43"/>
        <v>45615</v>
      </c>
      <c r="V59" s="15">
        <f t="shared" si="31"/>
        <v>45615</v>
      </c>
      <c r="W59" s="19">
        <f t="shared" si="37"/>
        <v>47</v>
      </c>
      <c r="X59" s="7" t="e">
        <f>November!#REF!</f>
        <v>#REF!</v>
      </c>
      <c r="Y59" s="42"/>
      <c r="Z59" s="12">
        <f t="shared" si="44"/>
        <v>45645</v>
      </c>
      <c r="AA59" s="15">
        <f t="shared" si="32"/>
        <v>45645</v>
      </c>
      <c r="AB59" s="19">
        <f t="shared" si="38"/>
        <v>51</v>
      </c>
      <c r="AC59" s="7" t="e">
        <f>Dezember!#REF!</f>
        <v>#REF!</v>
      </c>
    </row>
    <row r="60" spans="1:29" x14ac:dyDescent="0.35">
      <c r="A60" s="12">
        <f t="shared" si="39"/>
        <v>45493</v>
      </c>
      <c r="B60" s="15">
        <f t="shared" si="27"/>
        <v>45493</v>
      </c>
      <c r="C60" s="19">
        <f t="shared" si="33"/>
        <v>29</v>
      </c>
      <c r="D60" s="7" t="e">
        <f>Juli!#REF!</f>
        <v>#REF!</v>
      </c>
      <c r="E60" s="42"/>
      <c r="F60" s="12">
        <f t="shared" si="40"/>
        <v>45524</v>
      </c>
      <c r="G60" s="15">
        <f t="shared" si="28"/>
        <v>45524</v>
      </c>
      <c r="H60" s="19">
        <f t="shared" si="34"/>
        <v>34</v>
      </c>
      <c r="I60" s="7" t="e">
        <f>August!#REF!</f>
        <v>#REF!</v>
      </c>
      <c r="J60" s="42"/>
      <c r="K60" s="12">
        <f t="shared" si="41"/>
        <v>45555</v>
      </c>
      <c r="L60" s="15">
        <f t="shared" si="29"/>
        <v>45555</v>
      </c>
      <c r="M60" s="19">
        <f t="shared" si="35"/>
        <v>38</v>
      </c>
      <c r="N60" s="7" t="e">
        <f>September!#REF!</f>
        <v>#REF!</v>
      </c>
      <c r="O60" s="42"/>
      <c r="P60" s="12">
        <f t="shared" si="42"/>
        <v>45585</v>
      </c>
      <c r="Q60" s="15">
        <f t="shared" si="30"/>
        <v>45585</v>
      </c>
      <c r="R60" s="19">
        <f t="shared" si="36"/>
        <v>42</v>
      </c>
      <c r="S60" s="7" t="e">
        <f>Oktober!#REF!</f>
        <v>#REF!</v>
      </c>
      <c r="T60" s="42"/>
      <c r="U60" s="12">
        <f t="shared" si="43"/>
        <v>45616</v>
      </c>
      <c r="V60" s="15">
        <f t="shared" si="31"/>
        <v>45616</v>
      </c>
      <c r="W60" s="19">
        <f t="shared" si="37"/>
        <v>47</v>
      </c>
      <c r="X60" s="7" t="e">
        <f>November!#REF!</f>
        <v>#REF!</v>
      </c>
      <c r="Y60" s="42"/>
      <c r="Z60" s="12">
        <f t="shared" si="44"/>
        <v>45646</v>
      </c>
      <c r="AA60" s="15">
        <f t="shared" si="32"/>
        <v>45646</v>
      </c>
      <c r="AB60" s="19">
        <f t="shared" si="38"/>
        <v>51</v>
      </c>
      <c r="AC60" s="7" t="e">
        <f>Dezember!#REF!</f>
        <v>#REF!</v>
      </c>
    </row>
    <row r="61" spans="1:29" x14ac:dyDescent="0.35">
      <c r="A61" s="12">
        <f t="shared" si="39"/>
        <v>45494</v>
      </c>
      <c r="B61" s="15">
        <f t="shared" si="27"/>
        <v>45494</v>
      </c>
      <c r="C61" s="19">
        <f t="shared" si="33"/>
        <v>29</v>
      </c>
      <c r="D61" s="7" t="e">
        <f>Juli!#REF!</f>
        <v>#REF!</v>
      </c>
      <c r="E61" s="42"/>
      <c r="F61" s="12">
        <f t="shared" si="40"/>
        <v>45525</v>
      </c>
      <c r="G61" s="15">
        <f t="shared" si="28"/>
        <v>45525</v>
      </c>
      <c r="H61" s="19">
        <f t="shared" si="34"/>
        <v>34</v>
      </c>
      <c r="I61" s="7" t="e">
        <f>August!#REF!</f>
        <v>#REF!</v>
      </c>
      <c r="J61" s="42"/>
      <c r="K61" s="12">
        <f t="shared" si="41"/>
        <v>45556</v>
      </c>
      <c r="L61" s="15">
        <f t="shared" si="29"/>
        <v>45556</v>
      </c>
      <c r="M61" s="19">
        <f t="shared" si="35"/>
        <v>38</v>
      </c>
      <c r="N61" s="7" t="e">
        <f>September!#REF!</f>
        <v>#REF!</v>
      </c>
      <c r="O61" s="42"/>
      <c r="P61" s="12">
        <f t="shared" si="42"/>
        <v>45586</v>
      </c>
      <c r="Q61" s="15">
        <f t="shared" si="30"/>
        <v>45586</v>
      </c>
      <c r="R61" s="19">
        <f t="shared" si="36"/>
        <v>43</v>
      </c>
      <c r="S61" s="7" t="e">
        <f>Oktober!#REF!</f>
        <v>#REF!</v>
      </c>
      <c r="T61" s="42"/>
      <c r="U61" s="12">
        <f t="shared" si="43"/>
        <v>45617</v>
      </c>
      <c r="V61" s="15">
        <f t="shared" si="31"/>
        <v>45617</v>
      </c>
      <c r="W61" s="19">
        <f t="shared" si="37"/>
        <v>47</v>
      </c>
      <c r="X61" s="7" t="e">
        <f>November!#REF!</f>
        <v>#REF!</v>
      </c>
      <c r="Y61" s="42"/>
      <c r="Z61" s="12">
        <f t="shared" si="44"/>
        <v>45647</v>
      </c>
      <c r="AA61" s="15">
        <f t="shared" si="32"/>
        <v>45647</v>
      </c>
      <c r="AB61" s="19">
        <f t="shared" si="38"/>
        <v>51</v>
      </c>
      <c r="AC61" s="7" t="e">
        <f>Dezember!#REF!</f>
        <v>#REF!</v>
      </c>
    </row>
    <row r="62" spans="1:29" x14ac:dyDescent="0.35">
      <c r="A62" s="12">
        <f t="shared" si="39"/>
        <v>45495</v>
      </c>
      <c r="B62" s="15">
        <f t="shared" si="27"/>
        <v>45495</v>
      </c>
      <c r="C62" s="19">
        <f t="shared" si="33"/>
        <v>30</v>
      </c>
      <c r="D62" s="7" t="e">
        <f>Juli!#REF!</f>
        <v>#REF!</v>
      </c>
      <c r="E62" s="42"/>
      <c r="F62" s="12">
        <f t="shared" si="40"/>
        <v>45526</v>
      </c>
      <c r="G62" s="15">
        <f t="shared" si="28"/>
        <v>45526</v>
      </c>
      <c r="H62" s="19">
        <f t="shared" si="34"/>
        <v>34</v>
      </c>
      <c r="I62" s="7" t="e">
        <f>August!#REF!</f>
        <v>#REF!</v>
      </c>
      <c r="J62" s="42"/>
      <c r="K62" s="12">
        <f t="shared" si="41"/>
        <v>45557</v>
      </c>
      <c r="L62" s="15">
        <f t="shared" si="29"/>
        <v>45557</v>
      </c>
      <c r="M62" s="19">
        <f t="shared" si="35"/>
        <v>38</v>
      </c>
      <c r="N62" s="7" t="e">
        <f>September!#REF!</f>
        <v>#REF!</v>
      </c>
      <c r="O62" s="42"/>
      <c r="P62" s="12">
        <f t="shared" si="42"/>
        <v>45587</v>
      </c>
      <c r="Q62" s="15">
        <f t="shared" si="30"/>
        <v>45587</v>
      </c>
      <c r="R62" s="19">
        <f t="shared" si="36"/>
        <v>43</v>
      </c>
      <c r="S62" s="7" t="e">
        <f>Oktober!#REF!</f>
        <v>#REF!</v>
      </c>
      <c r="T62" s="42"/>
      <c r="U62" s="12">
        <f t="shared" si="43"/>
        <v>45618</v>
      </c>
      <c r="V62" s="15">
        <f t="shared" si="31"/>
        <v>45618</v>
      </c>
      <c r="W62" s="19">
        <f t="shared" si="37"/>
        <v>47</v>
      </c>
      <c r="X62" s="7" t="e">
        <f>November!#REF!</f>
        <v>#REF!</v>
      </c>
      <c r="Y62" s="42"/>
      <c r="Z62" s="12">
        <f t="shared" si="44"/>
        <v>45648</v>
      </c>
      <c r="AA62" s="15">
        <f t="shared" si="32"/>
        <v>45648</v>
      </c>
      <c r="AB62" s="19">
        <f t="shared" si="38"/>
        <v>51</v>
      </c>
      <c r="AC62" s="7" t="e">
        <f>Dezember!#REF!</f>
        <v>#REF!</v>
      </c>
    </row>
    <row r="63" spans="1:29" x14ac:dyDescent="0.35">
      <c r="A63" s="12">
        <f t="shared" si="39"/>
        <v>45496</v>
      </c>
      <c r="B63" s="15">
        <f t="shared" si="27"/>
        <v>45496</v>
      </c>
      <c r="C63" s="19">
        <f t="shared" si="33"/>
        <v>30</v>
      </c>
      <c r="D63" s="7" t="e">
        <f>Juli!#REF!</f>
        <v>#REF!</v>
      </c>
      <c r="E63" s="42"/>
      <c r="F63" s="12">
        <f t="shared" si="40"/>
        <v>45527</v>
      </c>
      <c r="G63" s="15">
        <f t="shared" si="28"/>
        <v>45527</v>
      </c>
      <c r="H63" s="19">
        <f t="shared" si="34"/>
        <v>34</v>
      </c>
      <c r="I63" s="7" t="e">
        <f>August!#REF!</f>
        <v>#REF!</v>
      </c>
      <c r="J63" s="42"/>
      <c r="K63" s="12">
        <f t="shared" si="41"/>
        <v>45558</v>
      </c>
      <c r="L63" s="15">
        <f t="shared" si="29"/>
        <v>45558</v>
      </c>
      <c r="M63" s="19">
        <f t="shared" si="35"/>
        <v>39</v>
      </c>
      <c r="N63" s="7" t="e">
        <f>September!#REF!</f>
        <v>#REF!</v>
      </c>
      <c r="O63" s="42"/>
      <c r="P63" s="12">
        <f t="shared" si="42"/>
        <v>45588</v>
      </c>
      <c r="Q63" s="15">
        <f t="shared" si="30"/>
        <v>45588</v>
      </c>
      <c r="R63" s="19">
        <f t="shared" si="36"/>
        <v>43</v>
      </c>
      <c r="S63" s="7" t="e">
        <f>Oktober!#REF!</f>
        <v>#REF!</v>
      </c>
      <c r="T63" s="42"/>
      <c r="U63" s="12">
        <f t="shared" si="43"/>
        <v>45619</v>
      </c>
      <c r="V63" s="15">
        <f t="shared" si="31"/>
        <v>45619</v>
      </c>
      <c r="W63" s="19">
        <f t="shared" si="37"/>
        <v>47</v>
      </c>
      <c r="X63" s="7" t="e">
        <f>November!#REF!</f>
        <v>#REF!</v>
      </c>
      <c r="Y63" s="42"/>
      <c r="Z63" s="12">
        <f t="shared" si="44"/>
        <v>45649</v>
      </c>
      <c r="AA63" s="15">
        <f t="shared" si="32"/>
        <v>45649</v>
      </c>
      <c r="AB63" s="19">
        <f t="shared" si="38"/>
        <v>52</v>
      </c>
      <c r="AC63" s="7" t="e">
        <f>Dezember!#REF!</f>
        <v>#REF!</v>
      </c>
    </row>
    <row r="64" spans="1:29" x14ac:dyDescent="0.35">
      <c r="A64" s="12">
        <f t="shared" si="39"/>
        <v>45497</v>
      </c>
      <c r="B64" s="15">
        <f t="shared" si="27"/>
        <v>45497</v>
      </c>
      <c r="C64" s="19">
        <f t="shared" si="33"/>
        <v>30</v>
      </c>
      <c r="D64" s="7" t="e">
        <f>Juli!#REF!</f>
        <v>#REF!</v>
      </c>
      <c r="E64" s="42"/>
      <c r="F64" s="12">
        <f t="shared" si="40"/>
        <v>45528</v>
      </c>
      <c r="G64" s="15">
        <f t="shared" si="28"/>
        <v>45528</v>
      </c>
      <c r="H64" s="19">
        <f t="shared" si="34"/>
        <v>34</v>
      </c>
      <c r="I64" s="7" t="e">
        <f>August!#REF!</f>
        <v>#REF!</v>
      </c>
      <c r="J64" s="42"/>
      <c r="K64" s="12">
        <f t="shared" si="41"/>
        <v>45559</v>
      </c>
      <c r="L64" s="15">
        <f t="shared" si="29"/>
        <v>45559</v>
      </c>
      <c r="M64" s="19">
        <f t="shared" si="35"/>
        <v>39</v>
      </c>
      <c r="N64" s="7" t="e">
        <f>September!#REF!</f>
        <v>#REF!</v>
      </c>
      <c r="O64" s="42"/>
      <c r="P64" s="12">
        <f t="shared" si="42"/>
        <v>45589</v>
      </c>
      <c r="Q64" s="15">
        <f t="shared" si="30"/>
        <v>45589</v>
      </c>
      <c r="R64" s="19">
        <f t="shared" si="36"/>
        <v>43</v>
      </c>
      <c r="S64" s="7" t="e">
        <f>Oktober!#REF!</f>
        <v>#REF!</v>
      </c>
      <c r="T64" s="42"/>
      <c r="U64" s="12">
        <f t="shared" si="43"/>
        <v>45620</v>
      </c>
      <c r="V64" s="15">
        <f t="shared" si="31"/>
        <v>45620</v>
      </c>
      <c r="W64" s="19">
        <f t="shared" si="37"/>
        <v>47</v>
      </c>
      <c r="X64" s="7" t="e">
        <f>November!#REF!</f>
        <v>#REF!</v>
      </c>
      <c r="Y64" s="42"/>
      <c r="Z64" s="12">
        <f t="shared" si="44"/>
        <v>45650</v>
      </c>
      <c r="AA64" s="15">
        <f t="shared" si="32"/>
        <v>45650</v>
      </c>
      <c r="AB64" s="19">
        <f t="shared" si="38"/>
        <v>52</v>
      </c>
      <c r="AC64" s="7" t="e">
        <f>Dezember!#REF!</f>
        <v>#REF!</v>
      </c>
    </row>
    <row r="65" spans="1:29" x14ac:dyDescent="0.35">
      <c r="A65" s="12">
        <f t="shared" si="39"/>
        <v>45498</v>
      </c>
      <c r="B65" s="15">
        <f t="shared" si="27"/>
        <v>45498</v>
      </c>
      <c r="C65" s="19">
        <f t="shared" si="33"/>
        <v>30</v>
      </c>
      <c r="D65" s="7" t="e">
        <f>Juli!#REF!</f>
        <v>#REF!</v>
      </c>
      <c r="E65" s="42"/>
      <c r="F65" s="12">
        <f t="shared" si="40"/>
        <v>45529</v>
      </c>
      <c r="G65" s="15">
        <f t="shared" si="28"/>
        <v>45529</v>
      </c>
      <c r="H65" s="19">
        <f t="shared" si="34"/>
        <v>34</v>
      </c>
      <c r="I65" s="7" t="e">
        <f>August!#REF!</f>
        <v>#REF!</v>
      </c>
      <c r="J65" s="42"/>
      <c r="K65" s="12">
        <f t="shared" si="41"/>
        <v>45560</v>
      </c>
      <c r="L65" s="15">
        <f t="shared" si="29"/>
        <v>45560</v>
      </c>
      <c r="M65" s="19">
        <f t="shared" si="35"/>
        <v>39</v>
      </c>
      <c r="N65" s="7" t="e">
        <f>September!#REF!</f>
        <v>#REF!</v>
      </c>
      <c r="O65" s="42"/>
      <c r="P65" s="12">
        <f t="shared" si="42"/>
        <v>45590</v>
      </c>
      <c r="Q65" s="15">
        <f t="shared" si="30"/>
        <v>45590</v>
      </c>
      <c r="R65" s="19">
        <f t="shared" si="36"/>
        <v>43</v>
      </c>
      <c r="S65" s="7" t="e">
        <f>Oktober!#REF!</f>
        <v>#REF!</v>
      </c>
      <c r="T65" s="42"/>
      <c r="U65" s="12">
        <f t="shared" si="43"/>
        <v>45621</v>
      </c>
      <c r="V65" s="15">
        <f t="shared" si="31"/>
        <v>45621</v>
      </c>
      <c r="W65" s="19">
        <f t="shared" si="37"/>
        <v>48</v>
      </c>
      <c r="X65" s="7" t="e">
        <f>November!#REF!</f>
        <v>#REF!</v>
      </c>
      <c r="Y65" s="42"/>
      <c r="Z65" s="12">
        <f t="shared" si="44"/>
        <v>45651</v>
      </c>
      <c r="AA65" s="15">
        <f t="shared" si="32"/>
        <v>45651</v>
      </c>
      <c r="AB65" s="19">
        <f t="shared" si="38"/>
        <v>52</v>
      </c>
      <c r="AC65" s="7" t="e">
        <f>Dezember!#REF!</f>
        <v>#REF!</v>
      </c>
    </row>
    <row r="66" spans="1:29" x14ac:dyDescent="0.35">
      <c r="A66" s="12">
        <f t="shared" si="39"/>
        <v>45499</v>
      </c>
      <c r="B66" s="15">
        <f t="shared" si="27"/>
        <v>45499</v>
      </c>
      <c r="C66" s="19">
        <f t="shared" si="33"/>
        <v>30</v>
      </c>
      <c r="D66" s="7" t="e">
        <f>Juli!#REF!</f>
        <v>#REF!</v>
      </c>
      <c r="E66" s="42"/>
      <c r="F66" s="12">
        <f t="shared" si="40"/>
        <v>45530</v>
      </c>
      <c r="G66" s="15">
        <f t="shared" si="28"/>
        <v>45530</v>
      </c>
      <c r="H66" s="19">
        <f t="shared" si="34"/>
        <v>35</v>
      </c>
      <c r="I66" s="7" t="e">
        <f>August!#REF!</f>
        <v>#REF!</v>
      </c>
      <c r="J66" s="42"/>
      <c r="K66" s="12">
        <f t="shared" si="41"/>
        <v>45561</v>
      </c>
      <c r="L66" s="15">
        <f t="shared" si="29"/>
        <v>45561</v>
      </c>
      <c r="M66" s="19">
        <f t="shared" si="35"/>
        <v>39</v>
      </c>
      <c r="N66" s="7" t="e">
        <f>September!#REF!</f>
        <v>#REF!</v>
      </c>
      <c r="O66" s="42"/>
      <c r="P66" s="12">
        <f t="shared" si="42"/>
        <v>45591</v>
      </c>
      <c r="Q66" s="15">
        <f t="shared" si="30"/>
        <v>45591</v>
      </c>
      <c r="R66" s="19">
        <f t="shared" si="36"/>
        <v>43</v>
      </c>
      <c r="S66" s="7" t="e">
        <f>Oktober!#REF!</f>
        <v>#REF!</v>
      </c>
      <c r="T66" s="42"/>
      <c r="U66" s="12">
        <f t="shared" si="43"/>
        <v>45622</v>
      </c>
      <c r="V66" s="15">
        <f t="shared" si="31"/>
        <v>45622</v>
      </c>
      <c r="W66" s="19">
        <f t="shared" si="37"/>
        <v>48</v>
      </c>
      <c r="X66" s="7" t="e">
        <f>November!#REF!</f>
        <v>#REF!</v>
      </c>
      <c r="Y66" s="42"/>
      <c r="Z66" s="12">
        <f t="shared" si="44"/>
        <v>45652</v>
      </c>
      <c r="AA66" s="15">
        <f t="shared" si="32"/>
        <v>45652</v>
      </c>
      <c r="AB66" s="19">
        <f t="shared" si="38"/>
        <v>52</v>
      </c>
      <c r="AC66" s="7" t="e">
        <f>Dezember!#REF!</f>
        <v>#REF!</v>
      </c>
    </row>
    <row r="67" spans="1:29" x14ac:dyDescent="0.35">
      <c r="A67" s="12">
        <f t="shared" si="39"/>
        <v>45500</v>
      </c>
      <c r="B67" s="15">
        <f t="shared" si="27"/>
        <v>45500</v>
      </c>
      <c r="C67" s="19">
        <f t="shared" si="33"/>
        <v>30</v>
      </c>
      <c r="D67" s="7" t="e">
        <f>Juli!#REF!</f>
        <v>#REF!</v>
      </c>
      <c r="E67" s="42"/>
      <c r="F67" s="12">
        <f t="shared" si="40"/>
        <v>45531</v>
      </c>
      <c r="G67" s="15">
        <f t="shared" si="28"/>
        <v>45531</v>
      </c>
      <c r="H67" s="19">
        <f t="shared" si="34"/>
        <v>35</v>
      </c>
      <c r="I67" s="7" t="e">
        <f>August!#REF!</f>
        <v>#REF!</v>
      </c>
      <c r="J67" s="42"/>
      <c r="K67" s="12">
        <f t="shared" si="41"/>
        <v>45562</v>
      </c>
      <c r="L67" s="15">
        <f t="shared" si="29"/>
        <v>45562</v>
      </c>
      <c r="M67" s="19">
        <f t="shared" si="35"/>
        <v>39</v>
      </c>
      <c r="N67" s="7" t="e">
        <f>September!#REF!</f>
        <v>#REF!</v>
      </c>
      <c r="O67" s="42"/>
      <c r="P67" s="12">
        <f t="shared" si="42"/>
        <v>45592</v>
      </c>
      <c r="Q67" s="15">
        <f t="shared" si="30"/>
        <v>45592</v>
      </c>
      <c r="R67" s="19">
        <f t="shared" si="36"/>
        <v>43</v>
      </c>
      <c r="S67" s="7" t="e">
        <f>Oktober!#REF!</f>
        <v>#REF!</v>
      </c>
      <c r="T67" s="42"/>
      <c r="U67" s="12">
        <f t="shared" si="43"/>
        <v>45623</v>
      </c>
      <c r="V67" s="15">
        <f t="shared" si="31"/>
        <v>45623</v>
      </c>
      <c r="W67" s="19">
        <f t="shared" si="37"/>
        <v>48</v>
      </c>
      <c r="X67" s="7" t="e">
        <f>November!#REF!</f>
        <v>#REF!</v>
      </c>
      <c r="Y67" s="42"/>
      <c r="Z67" s="12">
        <f t="shared" si="44"/>
        <v>45653</v>
      </c>
      <c r="AA67" s="15">
        <f t="shared" si="32"/>
        <v>45653</v>
      </c>
      <c r="AB67" s="19">
        <f t="shared" si="38"/>
        <v>52</v>
      </c>
      <c r="AC67" s="7" t="e">
        <f>Dezember!#REF!</f>
        <v>#REF!</v>
      </c>
    </row>
    <row r="68" spans="1:29" x14ac:dyDescent="0.35">
      <c r="A68" s="12">
        <f t="shared" si="39"/>
        <v>45501</v>
      </c>
      <c r="B68" s="15">
        <f t="shared" si="27"/>
        <v>45501</v>
      </c>
      <c r="C68" s="19">
        <f t="shared" si="33"/>
        <v>30</v>
      </c>
      <c r="D68" s="7" t="e">
        <f>Juli!#REF!</f>
        <v>#REF!</v>
      </c>
      <c r="E68" s="42"/>
      <c r="F68" s="12">
        <f t="shared" si="40"/>
        <v>45532</v>
      </c>
      <c r="G68" s="15">
        <f t="shared" si="28"/>
        <v>45532</v>
      </c>
      <c r="H68" s="19">
        <f t="shared" si="34"/>
        <v>35</v>
      </c>
      <c r="I68" s="7" t="e">
        <f>August!#REF!</f>
        <v>#REF!</v>
      </c>
      <c r="J68" s="42"/>
      <c r="K68" s="12">
        <f t="shared" si="41"/>
        <v>45563</v>
      </c>
      <c r="L68" s="15">
        <f t="shared" si="29"/>
        <v>45563</v>
      </c>
      <c r="M68" s="19">
        <f t="shared" si="35"/>
        <v>39</v>
      </c>
      <c r="N68" s="7" t="e">
        <f>September!#REF!</f>
        <v>#REF!</v>
      </c>
      <c r="O68" s="42"/>
      <c r="P68" s="12">
        <f t="shared" si="42"/>
        <v>45593</v>
      </c>
      <c r="Q68" s="15">
        <f t="shared" si="30"/>
        <v>45593</v>
      </c>
      <c r="R68" s="19">
        <f t="shared" si="36"/>
        <v>44</v>
      </c>
      <c r="S68" s="7" t="e">
        <f>Oktober!#REF!</f>
        <v>#REF!</v>
      </c>
      <c r="T68" s="42"/>
      <c r="U68" s="12">
        <f t="shared" si="43"/>
        <v>45624</v>
      </c>
      <c r="V68" s="15">
        <f t="shared" si="31"/>
        <v>45624</v>
      </c>
      <c r="W68" s="19">
        <f t="shared" si="37"/>
        <v>48</v>
      </c>
      <c r="X68" s="7" t="e">
        <f>November!#REF!</f>
        <v>#REF!</v>
      </c>
      <c r="Y68" s="42"/>
      <c r="Z68" s="12">
        <f t="shared" si="44"/>
        <v>45654</v>
      </c>
      <c r="AA68" s="15">
        <f t="shared" si="32"/>
        <v>45654</v>
      </c>
      <c r="AB68" s="19">
        <f t="shared" si="38"/>
        <v>52</v>
      </c>
      <c r="AC68" s="7" t="e">
        <f>Dezember!#REF!</f>
        <v>#REF!</v>
      </c>
    </row>
    <row r="69" spans="1:29" x14ac:dyDescent="0.35">
      <c r="A69" s="12">
        <f t="shared" si="39"/>
        <v>45502</v>
      </c>
      <c r="B69" s="15">
        <f t="shared" si="27"/>
        <v>45502</v>
      </c>
      <c r="C69" s="19">
        <f t="shared" si="33"/>
        <v>31</v>
      </c>
      <c r="D69" s="7" t="e">
        <f>Juli!#REF!</f>
        <v>#REF!</v>
      </c>
      <c r="E69" s="42"/>
      <c r="F69" s="12">
        <f t="shared" si="40"/>
        <v>45533</v>
      </c>
      <c r="G69" s="15">
        <f t="shared" si="28"/>
        <v>45533</v>
      </c>
      <c r="H69" s="19">
        <f t="shared" si="34"/>
        <v>35</v>
      </c>
      <c r="I69" s="7" t="e">
        <f>August!#REF!</f>
        <v>#REF!</v>
      </c>
      <c r="J69" s="42"/>
      <c r="K69" s="12">
        <f t="shared" si="41"/>
        <v>45564</v>
      </c>
      <c r="L69" s="15">
        <f t="shared" si="29"/>
        <v>45564</v>
      </c>
      <c r="M69" s="19">
        <f t="shared" si="35"/>
        <v>39</v>
      </c>
      <c r="N69" s="7" t="e">
        <f>September!#REF!</f>
        <v>#REF!</v>
      </c>
      <c r="O69" s="42"/>
      <c r="P69" s="12">
        <f t="shared" si="42"/>
        <v>45594</v>
      </c>
      <c r="Q69" s="15">
        <f t="shared" si="30"/>
        <v>45594</v>
      </c>
      <c r="R69" s="19">
        <f t="shared" si="36"/>
        <v>44</v>
      </c>
      <c r="S69" s="7" t="e">
        <f>Oktober!#REF!</f>
        <v>#REF!</v>
      </c>
      <c r="T69" s="42"/>
      <c r="U69" s="12">
        <f t="shared" si="43"/>
        <v>45625</v>
      </c>
      <c r="V69" s="15">
        <f t="shared" si="31"/>
        <v>45625</v>
      </c>
      <c r="W69" s="19">
        <f t="shared" si="37"/>
        <v>48</v>
      </c>
      <c r="X69" s="7" t="e">
        <f>November!#REF!</f>
        <v>#REF!</v>
      </c>
      <c r="Y69" s="42"/>
      <c r="Z69" s="12">
        <f t="shared" si="44"/>
        <v>45655</v>
      </c>
      <c r="AA69" s="15">
        <f t="shared" si="32"/>
        <v>45655</v>
      </c>
      <c r="AB69" s="19">
        <f t="shared" si="38"/>
        <v>52</v>
      </c>
      <c r="AC69" s="7" t="e">
        <f>Dezember!#REF!</f>
        <v>#REF!</v>
      </c>
    </row>
    <row r="70" spans="1:29" x14ac:dyDescent="0.35">
      <c r="A70" s="12">
        <f>IFERROR(IF(MONTH(A69+1)=MONTH(A$41),A69+1,""),"")</f>
        <v>45503</v>
      </c>
      <c r="B70" s="15">
        <f t="shared" si="27"/>
        <v>45503</v>
      </c>
      <c r="C70" s="19">
        <f t="shared" si="33"/>
        <v>31</v>
      </c>
      <c r="D70" s="7" t="e">
        <f>Juli!#REF!</f>
        <v>#REF!</v>
      </c>
      <c r="E70" s="42"/>
      <c r="F70" s="12">
        <f>IFERROR(IF(MONTH(F69+1)=MONTH(F$41),F69+1,""),"")</f>
        <v>45534</v>
      </c>
      <c r="G70" s="15">
        <f t="shared" si="28"/>
        <v>45534</v>
      </c>
      <c r="H70" s="19">
        <f>IF(F70="","",WEEKNUM(F70,21))</f>
        <v>35</v>
      </c>
      <c r="I70" s="7" t="e">
        <f>August!#REF!</f>
        <v>#REF!</v>
      </c>
      <c r="J70" s="42"/>
      <c r="K70" s="12">
        <f>IFERROR(IF(MONTH(K69+1)=MONTH(K$41),K69+1,""),"")</f>
        <v>45565</v>
      </c>
      <c r="L70" s="15">
        <f t="shared" si="29"/>
        <v>45565</v>
      </c>
      <c r="M70" s="19">
        <f t="shared" ref="M70:M71" si="45">IF(K70="","",WEEKNUM(K70,21))</f>
        <v>40</v>
      </c>
      <c r="N70" s="7" t="e">
        <f>September!#REF!</f>
        <v>#REF!</v>
      </c>
      <c r="O70" s="42"/>
      <c r="P70" s="12">
        <f>IFERROR(IF(MONTH(P69+1)=MONTH(P$41),P69+1,""),"")</f>
        <v>45595</v>
      </c>
      <c r="Q70" s="15">
        <f t="shared" si="30"/>
        <v>45595</v>
      </c>
      <c r="R70" s="19">
        <f t="shared" ref="R70:R71" si="46">IF(P70="","",WEEKNUM(P70,21))</f>
        <v>44</v>
      </c>
      <c r="S70" s="7" t="e">
        <f>Oktober!#REF!</f>
        <v>#REF!</v>
      </c>
      <c r="T70" s="42"/>
      <c r="U70" s="12">
        <f>IFERROR(IF(MONTH(U69+1)=MONTH(U$41),U69+1,""),"")</f>
        <v>45626</v>
      </c>
      <c r="V70" s="15">
        <f t="shared" si="31"/>
        <v>45626</v>
      </c>
      <c r="W70" s="19">
        <f t="shared" ref="W70:W71" si="47">IF(U70="","",WEEKNUM(U70,21))</f>
        <v>48</v>
      </c>
      <c r="X70" s="7" t="e">
        <f>November!#REF!</f>
        <v>#REF!</v>
      </c>
      <c r="Y70" s="42"/>
      <c r="Z70" s="12">
        <f>IFERROR(IF(MONTH(Z69+1)=MONTH(Z$41),Z69+1,""),"")</f>
        <v>45656</v>
      </c>
      <c r="AA70" s="15">
        <f t="shared" si="32"/>
        <v>45656</v>
      </c>
      <c r="AB70" s="19">
        <f t="shared" ref="AB70:AB71" si="48">IF(Z70="","",WEEKNUM(Z70,21))</f>
        <v>1</v>
      </c>
      <c r="AC70" s="7" t="e">
        <f>Dezember!#REF!</f>
        <v>#REF!</v>
      </c>
    </row>
    <row r="71" spans="1:29" ht="15" thickBot="1" x14ac:dyDescent="0.4">
      <c r="A71" s="13">
        <f>IFERROR(IF(MONTH(A70+1)=MONTH(A$41),A70+1,""),"")</f>
        <v>45504</v>
      </c>
      <c r="B71" s="16">
        <f t="shared" si="27"/>
        <v>45504</v>
      </c>
      <c r="C71" s="20">
        <f t="shared" si="33"/>
        <v>31</v>
      </c>
      <c r="D71" s="8" t="e">
        <f>Juli!#REF!</f>
        <v>#REF!</v>
      </c>
      <c r="E71" s="42"/>
      <c r="F71" s="13">
        <f>IFERROR(IF(MONTH(F70+1)=MONTH(F$41),F70+1,""),"")</f>
        <v>45535</v>
      </c>
      <c r="G71" s="16">
        <f t="shared" si="28"/>
        <v>45535</v>
      </c>
      <c r="H71" s="20">
        <f>IF(F71="","",WEEKNUM(F71,21))</f>
        <v>35</v>
      </c>
      <c r="I71" s="8" t="e">
        <f>August!#REF!</f>
        <v>#REF!</v>
      </c>
      <c r="J71" s="42"/>
      <c r="K71" s="13" t="str">
        <f>IFERROR(IF(MONTH(K70+1)=MONTH(K$41),K70+1,""),"")</f>
        <v/>
      </c>
      <c r="L71" s="16" t="str">
        <f t="shared" si="29"/>
        <v/>
      </c>
      <c r="M71" s="20" t="str">
        <f t="shared" si="45"/>
        <v/>
      </c>
      <c r="N71" s="8" t="e">
        <f>September!#REF!</f>
        <v>#REF!</v>
      </c>
      <c r="O71" s="42"/>
      <c r="P71" s="13">
        <f>IFERROR(IF(MONTH(P70+1)=MONTH(P$41),P70+1,""),"")</f>
        <v>45596</v>
      </c>
      <c r="Q71" s="16">
        <f t="shared" si="30"/>
        <v>45596</v>
      </c>
      <c r="R71" s="20">
        <f t="shared" si="46"/>
        <v>44</v>
      </c>
      <c r="S71" s="8" t="e">
        <f>Oktober!#REF!</f>
        <v>#REF!</v>
      </c>
      <c r="T71" s="42"/>
      <c r="U71" s="13" t="str">
        <f>IFERROR(IF(MONTH(U70+1)=MONTH(U$41),U70+1,""),"")</f>
        <v/>
      </c>
      <c r="V71" s="16" t="str">
        <f t="shared" si="31"/>
        <v/>
      </c>
      <c r="W71" s="20" t="str">
        <f t="shared" si="47"/>
        <v/>
      </c>
      <c r="X71" s="8" t="e">
        <f>November!#REF!</f>
        <v>#REF!</v>
      </c>
      <c r="Y71" s="42"/>
      <c r="Z71" s="13">
        <f>IFERROR(IF(MONTH(Z70+1)=MONTH(Z$41),Z70+1,""),"")</f>
        <v>45657</v>
      </c>
      <c r="AA71" s="16">
        <f t="shared" si="32"/>
        <v>45657</v>
      </c>
      <c r="AB71" s="20">
        <f t="shared" si="48"/>
        <v>1</v>
      </c>
      <c r="AC71" s="8" t="e">
        <f>Dezember!#REF!</f>
        <v>#REF!</v>
      </c>
    </row>
    <row r="72" spans="1:29" ht="15" thickTop="1" x14ac:dyDescent="0.35">
      <c r="C72" s="11" t="s">
        <v>37</v>
      </c>
      <c r="D72" s="40" t="e">
        <f>SUM(D41:D71)</f>
        <v>#REF!</v>
      </c>
      <c r="E72" s="40"/>
      <c r="H72" s="11" t="s">
        <v>37</v>
      </c>
      <c r="I72" s="40" t="e">
        <f>SUM(I41:I71)</f>
        <v>#REF!</v>
      </c>
      <c r="J72" s="40"/>
      <c r="M72" s="11" t="s">
        <v>37</v>
      </c>
      <c r="N72" s="40" t="e">
        <f>SUM(N41:N71)</f>
        <v>#REF!</v>
      </c>
      <c r="O72" s="40"/>
      <c r="R72" s="11" t="s">
        <v>37</v>
      </c>
      <c r="S72" s="40" t="e">
        <f>SUM(S41:S71)</f>
        <v>#REF!</v>
      </c>
      <c r="T72" s="40"/>
      <c r="W72" s="11" t="s">
        <v>37</v>
      </c>
      <c r="X72" s="40" t="e">
        <f>SUM(X41:X71)</f>
        <v>#REF!</v>
      </c>
      <c r="Y72" s="40"/>
      <c r="AB72" s="11" t="s">
        <v>37</v>
      </c>
      <c r="AC72" s="40" t="e">
        <f>SUM(AC41:AC71)</f>
        <v>#REF!</v>
      </c>
    </row>
    <row r="74" spans="1:29" x14ac:dyDescent="0.35">
      <c r="C74" s="11" t="s">
        <v>38</v>
      </c>
      <c r="D74" s="43" t="e">
        <f>SUM(D36:AC36)</f>
        <v>#REF!</v>
      </c>
    </row>
    <row r="75" spans="1:29" ht="15" thickBot="1" x14ac:dyDescent="0.4">
      <c r="C75" s="11" t="s">
        <v>39</v>
      </c>
      <c r="D75" s="43" t="e">
        <f>SUM(D72:AC72)</f>
        <v>#REF!</v>
      </c>
    </row>
    <row r="76" spans="1:29" ht="15" thickTop="1" x14ac:dyDescent="0.35">
      <c r="B76" s="44"/>
      <c r="C76" s="45" t="s">
        <v>40</v>
      </c>
      <c r="D76" s="46" t="e">
        <f>SUM(D74:D75)</f>
        <v>#REF!</v>
      </c>
    </row>
  </sheetData>
  <sheetProtection sheet="1" objects="1" scenarios="1"/>
  <conditionalFormatting sqref="A5:D35">
    <cfRule type="expression" dxfId="411" priority="16">
      <formula>WEEKDAY($A5,2)&gt;5</formula>
    </cfRule>
  </conditionalFormatting>
  <conditionalFormatting sqref="F5:I35">
    <cfRule type="expression" dxfId="410" priority="15">
      <formula>WEEKDAY($F5,2)&gt;5</formula>
    </cfRule>
  </conditionalFormatting>
  <conditionalFormatting sqref="K5:N35">
    <cfRule type="expression" dxfId="409" priority="14">
      <formula>WEEKDAY($K5,2)&gt;5</formula>
    </cfRule>
  </conditionalFormatting>
  <conditionalFormatting sqref="P5:S35">
    <cfRule type="expression" dxfId="408" priority="13">
      <formula>WEEKDAY($P5,2)&gt;5</formula>
    </cfRule>
  </conditionalFormatting>
  <conditionalFormatting sqref="U5:X35">
    <cfRule type="expression" dxfId="407" priority="12">
      <formula>WEEKDAY($U5,2)&gt;5</formula>
    </cfRule>
  </conditionalFormatting>
  <conditionalFormatting sqref="Z5:AC35">
    <cfRule type="expression" dxfId="406" priority="11">
      <formula>WEEKDAY($Z5,2)&gt;5</formula>
    </cfRule>
  </conditionalFormatting>
  <conditionalFormatting sqref="A41:D70 B71:D71 D41:D71">
    <cfRule type="expression" dxfId="405" priority="10">
      <formula>WEEKDAY($A41,2)&gt;5</formula>
    </cfRule>
  </conditionalFormatting>
  <conditionalFormatting sqref="F41:I70 G71:I71 I41:I71">
    <cfRule type="expression" dxfId="404" priority="9">
      <formula>WEEKDAY($F41,2)&gt;5</formula>
    </cfRule>
  </conditionalFormatting>
  <conditionalFormatting sqref="K41:N70 L71:N71 N41:N71">
    <cfRule type="expression" dxfId="403" priority="8">
      <formula>WEEKDAY($K41,2)&gt;5</formula>
    </cfRule>
  </conditionalFormatting>
  <conditionalFormatting sqref="P41:S70 Q71:S71 S41:S71">
    <cfRule type="expression" dxfId="402" priority="7">
      <formula>WEEKDAY($P41,2)&gt;5</formula>
    </cfRule>
  </conditionalFormatting>
  <conditionalFormatting sqref="U41:X71">
    <cfRule type="expression" dxfId="401" priority="6">
      <formula>WEEKDAY($U41,2)&gt;5</formula>
    </cfRule>
  </conditionalFormatting>
  <conditionalFormatting sqref="Z41:AC71">
    <cfRule type="expression" dxfId="400" priority="5">
      <formula>WEEKDAY($Z41,2)&gt;5</formula>
    </cfRule>
  </conditionalFormatting>
  <conditionalFormatting sqref="P71">
    <cfRule type="expression" dxfId="399" priority="4">
      <formula>WEEKDAY($U71,2)&gt;5</formula>
    </cfRule>
  </conditionalFormatting>
  <conditionalFormatting sqref="K71">
    <cfRule type="expression" dxfId="398" priority="3">
      <formula>WEEKDAY($U71,2)&gt;5</formula>
    </cfRule>
  </conditionalFormatting>
  <conditionalFormatting sqref="F71">
    <cfRule type="expression" dxfId="397" priority="2">
      <formula>WEEKDAY($U71,2)&gt;5</formula>
    </cfRule>
  </conditionalFormatting>
  <conditionalFormatting sqref="A71">
    <cfRule type="expression" dxfId="396" priority="1">
      <formula>WEEKDAY($U71,2)&gt;5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sqref="A1:XFD1048576"/>
    </sheetView>
  </sheetViews>
  <sheetFormatPr baseColWidth="10" defaultRowHeight="14.5" x14ac:dyDescent="0.35"/>
  <cols>
    <col min="1" max="1" width="13.453125" bestFit="1" customWidth="1"/>
  </cols>
  <sheetData>
    <row r="1" spans="1:3" ht="15" thickTop="1" x14ac:dyDescent="0.35">
      <c r="A1" s="85" t="s">
        <v>80</v>
      </c>
      <c r="B1" s="86" t="s">
        <v>57</v>
      </c>
      <c r="C1" s="87" t="s">
        <v>58</v>
      </c>
    </row>
    <row r="2" spans="1:3" x14ac:dyDescent="0.35">
      <c r="A2" s="88" t="s">
        <v>59</v>
      </c>
      <c r="B2" s="90"/>
      <c r="C2" s="91"/>
    </row>
    <row r="3" spans="1:3" x14ac:dyDescent="0.35">
      <c r="A3" s="88" t="s">
        <v>60</v>
      </c>
      <c r="B3" s="90"/>
      <c r="C3" s="91"/>
    </row>
    <row r="4" spans="1:3" x14ac:dyDescent="0.35">
      <c r="A4" s="88" t="s">
        <v>61</v>
      </c>
      <c r="B4" s="90"/>
      <c r="C4" s="91"/>
    </row>
    <row r="5" spans="1:3" x14ac:dyDescent="0.35">
      <c r="A5" s="88" t="s">
        <v>62</v>
      </c>
      <c r="B5" s="90"/>
      <c r="C5" s="91"/>
    </row>
    <row r="6" spans="1:3" x14ac:dyDescent="0.35">
      <c r="A6" s="88" t="s">
        <v>63</v>
      </c>
      <c r="B6" s="90"/>
      <c r="C6" s="91"/>
    </row>
    <row r="7" spans="1:3" x14ac:dyDescent="0.35">
      <c r="A7" s="88" t="s">
        <v>64</v>
      </c>
      <c r="B7" s="90"/>
      <c r="C7" s="91"/>
    </row>
    <row r="8" spans="1:3" x14ac:dyDescent="0.35">
      <c r="A8" s="88" t="s">
        <v>65</v>
      </c>
      <c r="B8" s="90"/>
      <c r="C8" s="91"/>
    </row>
    <row r="9" spans="1:3" x14ac:dyDescent="0.35">
      <c r="A9" s="88" t="s">
        <v>66</v>
      </c>
      <c r="B9" s="90"/>
      <c r="C9" s="91"/>
    </row>
    <row r="10" spans="1:3" x14ac:dyDescent="0.35">
      <c r="A10" s="88" t="s">
        <v>67</v>
      </c>
      <c r="B10" s="90"/>
      <c r="C10" s="91"/>
    </row>
    <row r="11" spans="1:3" x14ac:dyDescent="0.35">
      <c r="A11" s="88" t="s">
        <v>68</v>
      </c>
      <c r="B11" s="90"/>
      <c r="C11" s="91"/>
    </row>
    <row r="12" spans="1:3" x14ac:dyDescent="0.35">
      <c r="A12" s="88" t="s">
        <v>69</v>
      </c>
      <c r="B12" s="90"/>
      <c r="C12" s="91"/>
    </row>
    <row r="13" spans="1:3" x14ac:dyDescent="0.35">
      <c r="A13" s="88" t="s">
        <v>70</v>
      </c>
      <c r="B13" s="90"/>
      <c r="C13" s="91"/>
    </row>
    <row r="14" spans="1:3" x14ac:dyDescent="0.35">
      <c r="A14" s="88" t="s">
        <v>71</v>
      </c>
      <c r="B14" s="90"/>
      <c r="C14" s="91"/>
    </row>
    <row r="15" spans="1:3" x14ac:dyDescent="0.35">
      <c r="A15" s="88" t="s">
        <v>72</v>
      </c>
      <c r="B15" s="90"/>
      <c r="C15" s="91"/>
    </row>
    <row r="16" spans="1:3" x14ac:dyDescent="0.35">
      <c r="A16" s="88" t="s">
        <v>73</v>
      </c>
      <c r="B16" s="90"/>
      <c r="C16" s="91"/>
    </row>
    <row r="17" spans="1:3" x14ac:dyDescent="0.35">
      <c r="A17" s="88" t="s">
        <v>74</v>
      </c>
      <c r="B17" s="90"/>
      <c r="C17" s="91"/>
    </row>
    <row r="18" spans="1:3" x14ac:dyDescent="0.35">
      <c r="A18" s="88" t="s">
        <v>75</v>
      </c>
      <c r="B18" s="90"/>
      <c r="C18" s="91"/>
    </row>
    <row r="19" spans="1:3" x14ac:dyDescent="0.35">
      <c r="A19" s="88" t="s">
        <v>76</v>
      </c>
      <c r="B19" s="90"/>
      <c r="C19" s="91"/>
    </row>
    <row r="20" spans="1:3" x14ac:dyDescent="0.35">
      <c r="A20" s="88" t="s">
        <v>77</v>
      </c>
      <c r="B20" s="90"/>
      <c r="C20" s="91"/>
    </row>
    <row r="21" spans="1:3" ht="15" thickBot="1" x14ac:dyDescent="0.4">
      <c r="A21" s="89" t="s">
        <v>78</v>
      </c>
      <c r="B21" s="92"/>
      <c r="C21" s="93"/>
    </row>
    <row r="22" spans="1:3" ht="15" thickTop="1" x14ac:dyDescent="0.35"/>
  </sheetData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D1" sqref="D1"/>
    </sheetView>
  </sheetViews>
  <sheetFormatPr baseColWidth="10" defaultRowHeight="14.5" x14ac:dyDescent="0.35"/>
  <cols>
    <col min="1" max="1" width="13.453125" bestFit="1" customWidth="1"/>
  </cols>
  <sheetData>
    <row r="1" spans="1:6" ht="15" thickTop="1" x14ac:dyDescent="0.35">
      <c r="A1" s="85" t="s">
        <v>81</v>
      </c>
      <c r="B1" s="86" t="s">
        <v>57</v>
      </c>
      <c r="C1" s="87" t="s">
        <v>58</v>
      </c>
    </row>
    <row r="2" spans="1:6" x14ac:dyDescent="0.35">
      <c r="A2" s="88" t="s">
        <v>59</v>
      </c>
      <c r="B2" s="90">
        <v>44586</v>
      </c>
      <c r="C2" s="91">
        <v>44586</v>
      </c>
      <c r="D2" s="66">
        <f>B2</f>
        <v>44586</v>
      </c>
      <c r="E2" s="66">
        <f>C2</f>
        <v>44586</v>
      </c>
      <c r="F2" s="66"/>
    </row>
    <row r="3" spans="1:6" x14ac:dyDescent="0.35">
      <c r="A3" s="88" t="s">
        <v>60</v>
      </c>
      <c r="B3" s="90">
        <v>44662</v>
      </c>
      <c r="C3" s="91">
        <v>44662</v>
      </c>
      <c r="D3" s="66">
        <f t="shared" ref="D3:D21" si="0">B3</f>
        <v>44662</v>
      </c>
      <c r="E3" s="66">
        <f t="shared" ref="E3:E21" si="1">C3</f>
        <v>44662</v>
      </c>
      <c r="F3" s="66"/>
    </row>
    <row r="4" spans="1:6" x14ac:dyDescent="0.35">
      <c r="A4" s="88" t="s">
        <v>61</v>
      </c>
      <c r="B4" s="90">
        <v>44704</v>
      </c>
      <c r="C4" s="91">
        <v>44708</v>
      </c>
      <c r="D4" s="66">
        <f t="shared" si="0"/>
        <v>44704</v>
      </c>
      <c r="E4" s="66">
        <f t="shared" si="1"/>
        <v>44708</v>
      </c>
      <c r="F4" s="66"/>
    </row>
    <row r="5" spans="1:6" x14ac:dyDescent="0.35">
      <c r="A5" s="88" t="s">
        <v>62</v>
      </c>
      <c r="B5" s="90">
        <v>44783</v>
      </c>
      <c r="C5" s="91">
        <v>44799</v>
      </c>
      <c r="D5" s="66">
        <f t="shared" si="0"/>
        <v>44783</v>
      </c>
      <c r="E5" s="66">
        <f t="shared" si="1"/>
        <v>44799</v>
      </c>
      <c r="F5" s="66"/>
    </row>
    <row r="6" spans="1:6" x14ac:dyDescent="0.35">
      <c r="A6" s="88" t="s">
        <v>63</v>
      </c>
      <c r="B6" s="90">
        <v>44827</v>
      </c>
      <c r="C6" s="91">
        <v>44831</v>
      </c>
      <c r="D6" s="66">
        <f t="shared" si="0"/>
        <v>44827</v>
      </c>
      <c r="E6" s="66">
        <f t="shared" si="1"/>
        <v>44831</v>
      </c>
      <c r="F6" s="66"/>
    </row>
    <row r="7" spans="1:6" x14ac:dyDescent="0.35">
      <c r="A7" s="88" t="s">
        <v>64</v>
      </c>
      <c r="B7" s="90">
        <v>44867</v>
      </c>
      <c r="C7" s="91">
        <v>44869</v>
      </c>
      <c r="D7" s="66">
        <f t="shared" si="0"/>
        <v>44867</v>
      </c>
      <c r="E7" s="66">
        <f t="shared" si="1"/>
        <v>44869</v>
      </c>
      <c r="F7" s="66"/>
    </row>
    <row r="8" spans="1:6" x14ac:dyDescent="0.35">
      <c r="A8" s="88" t="s">
        <v>65</v>
      </c>
      <c r="B8" s="90">
        <v>44901</v>
      </c>
      <c r="C8" s="91">
        <v>44902</v>
      </c>
      <c r="D8" s="66">
        <f t="shared" si="0"/>
        <v>44901</v>
      </c>
      <c r="E8" s="66">
        <f t="shared" si="1"/>
        <v>44902</v>
      </c>
      <c r="F8" s="66"/>
    </row>
    <row r="9" spans="1:6" x14ac:dyDescent="0.35">
      <c r="A9" s="88" t="s">
        <v>66</v>
      </c>
      <c r="B9" s="90">
        <v>44903</v>
      </c>
      <c r="C9" s="91">
        <v>44904</v>
      </c>
      <c r="D9" s="66">
        <f t="shared" si="0"/>
        <v>44903</v>
      </c>
      <c r="E9" s="66">
        <f t="shared" si="1"/>
        <v>44904</v>
      </c>
      <c r="F9" s="66"/>
    </row>
    <row r="10" spans="1:6" x14ac:dyDescent="0.35">
      <c r="A10" s="88" t="s">
        <v>67</v>
      </c>
      <c r="B10" s="90">
        <v>44910</v>
      </c>
      <c r="C10" s="91">
        <v>44914</v>
      </c>
      <c r="D10" s="66">
        <f t="shared" si="0"/>
        <v>44910</v>
      </c>
      <c r="E10" s="66">
        <f t="shared" si="1"/>
        <v>44914</v>
      </c>
      <c r="F10" s="66"/>
    </row>
    <row r="11" spans="1:6" x14ac:dyDescent="0.35">
      <c r="A11" s="88" t="s">
        <v>68</v>
      </c>
      <c r="B11" s="90"/>
      <c r="C11" s="91"/>
      <c r="D11" s="66">
        <f t="shared" si="0"/>
        <v>0</v>
      </c>
      <c r="E11" s="66">
        <f t="shared" si="1"/>
        <v>0</v>
      </c>
      <c r="F11" s="66"/>
    </row>
    <row r="12" spans="1:6" x14ac:dyDescent="0.35">
      <c r="A12" s="88" t="s">
        <v>69</v>
      </c>
      <c r="B12" s="90"/>
      <c r="C12" s="91"/>
      <c r="D12" s="66">
        <f t="shared" si="0"/>
        <v>0</v>
      </c>
      <c r="E12" s="66">
        <f t="shared" si="1"/>
        <v>0</v>
      </c>
      <c r="F12" s="66"/>
    </row>
    <row r="13" spans="1:6" x14ac:dyDescent="0.35">
      <c r="A13" s="88" t="s">
        <v>70</v>
      </c>
      <c r="B13" s="90"/>
      <c r="C13" s="91"/>
      <c r="D13" s="66">
        <f t="shared" si="0"/>
        <v>0</v>
      </c>
      <c r="E13" s="66">
        <f t="shared" si="1"/>
        <v>0</v>
      </c>
      <c r="F13" s="66"/>
    </row>
    <row r="14" spans="1:6" x14ac:dyDescent="0.35">
      <c r="A14" s="88" t="s">
        <v>71</v>
      </c>
      <c r="B14" s="90"/>
      <c r="C14" s="91"/>
      <c r="D14" s="66">
        <f t="shared" si="0"/>
        <v>0</v>
      </c>
      <c r="E14" s="66">
        <f t="shared" si="1"/>
        <v>0</v>
      </c>
      <c r="F14" s="66"/>
    </row>
    <row r="15" spans="1:6" x14ac:dyDescent="0.35">
      <c r="A15" s="88" t="s">
        <v>72</v>
      </c>
      <c r="B15" s="90"/>
      <c r="C15" s="91"/>
      <c r="D15" s="66">
        <f t="shared" si="0"/>
        <v>0</v>
      </c>
      <c r="E15" s="66">
        <f t="shared" si="1"/>
        <v>0</v>
      </c>
      <c r="F15" s="66"/>
    </row>
    <row r="16" spans="1:6" x14ac:dyDescent="0.35">
      <c r="A16" s="88" t="s">
        <v>73</v>
      </c>
      <c r="B16" s="90"/>
      <c r="C16" s="91"/>
      <c r="D16" s="66">
        <f t="shared" si="0"/>
        <v>0</v>
      </c>
      <c r="E16" s="66">
        <f t="shared" si="1"/>
        <v>0</v>
      </c>
      <c r="F16" s="66"/>
    </row>
    <row r="17" spans="1:6" x14ac:dyDescent="0.35">
      <c r="A17" s="88" t="s">
        <v>74</v>
      </c>
      <c r="B17" s="90"/>
      <c r="C17" s="91"/>
      <c r="D17" s="66">
        <f t="shared" si="0"/>
        <v>0</v>
      </c>
      <c r="E17" s="66">
        <f t="shared" si="1"/>
        <v>0</v>
      </c>
      <c r="F17" s="66"/>
    </row>
    <row r="18" spans="1:6" x14ac:dyDescent="0.35">
      <c r="A18" s="88" t="s">
        <v>75</v>
      </c>
      <c r="B18" s="90"/>
      <c r="C18" s="91"/>
      <c r="D18" s="66">
        <f t="shared" si="0"/>
        <v>0</v>
      </c>
      <c r="E18" s="66">
        <f t="shared" si="1"/>
        <v>0</v>
      </c>
      <c r="F18" s="66"/>
    </row>
    <row r="19" spans="1:6" x14ac:dyDescent="0.35">
      <c r="A19" s="88" t="s">
        <v>76</v>
      </c>
      <c r="B19" s="90"/>
      <c r="C19" s="91"/>
      <c r="D19" s="66">
        <f t="shared" si="0"/>
        <v>0</v>
      </c>
      <c r="E19" s="66">
        <f t="shared" si="1"/>
        <v>0</v>
      </c>
      <c r="F19" s="66"/>
    </row>
    <row r="20" spans="1:6" x14ac:dyDescent="0.35">
      <c r="A20" s="88" t="s">
        <v>77</v>
      </c>
      <c r="B20" s="90"/>
      <c r="C20" s="91"/>
      <c r="D20" s="66">
        <f t="shared" si="0"/>
        <v>0</v>
      </c>
      <c r="E20" s="66">
        <f t="shared" si="1"/>
        <v>0</v>
      </c>
      <c r="F20" s="66"/>
    </row>
    <row r="21" spans="1:6" ht="15" thickBot="1" x14ac:dyDescent="0.4">
      <c r="A21" s="89" t="s">
        <v>78</v>
      </c>
      <c r="B21" s="92"/>
      <c r="C21" s="93"/>
      <c r="D21" s="66">
        <f t="shared" si="0"/>
        <v>0</v>
      </c>
      <c r="E21" s="66">
        <f t="shared" si="1"/>
        <v>0</v>
      </c>
      <c r="F21" s="66"/>
    </row>
    <row r="22" spans="1:6" ht="15" thickTop="1" x14ac:dyDescent="0.35"/>
  </sheetData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E18" sqref="E18"/>
    </sheetView>
  </sheetViews>
  <sheetFormatPr baseColWidth="10" defaultRowHeight="14.5" x14ac:dyDescent="0.35"/>
  <cols>
    <col min="1" max="1" width="13.453125" bestFit="1" customWidth="1"/>
  </cols>
  <sheetData>
    <row r="1" spans="1:3" ht="15" thickTop="1" x14ac:dyDescent="0.35">
      <c r="A1" s="85" t="s">
        <v>82</v>
      </c>
      <c r="B1" s="86" t="s">
        <v>57</v>
      </c>
      <c r="C1" s="87" t="s">
        <v>58</v>
      </c>
    </row>
    <row r="2" spans="1:3" x14ac:dyDescent="0.35">
      <c r="A2" s="88" t="s">
        <v>59</v>
      </c>
      <c r="B2" s="90"/>
      <c r="C2" s="91"/>
    </row>
    <row r="3" spans="1:3" x14ac:dyDescent="0.35">
      <c r="A3" s="88" t="s">
        <v>60</v>
      </c>
      <c r="B3" s="90"/>
      <c r="C3" s="91"/>
    </row>
    <row r="4" spans="1:3" x14ac:dyDescent="0.35">
      <c r="A4" s="88" t="s">
        <v>61</v>
      </c>
      <c r="B4" s="90"/>
      <c r="C4" s="91"/>
    </row>
    <row r="5" spans="1:3" x14ac:dyDescent="0.35">
      <c r="A5" s="88" t="s">
        <v>62</v>
      </c>
      <c r="B5" s="90"/>
      <c r="C5" s="91"/>
    </row>
    <row r="6" spans="1:3" x14ac:dyDescent="0.35">
      <c r="A6" s="88" t="s">
        <v>63</v>
      </c>
      <c r="B6" s="90"/>
      <c r="C6" s="91"/>
    </row>
    <row r="7" spans="1:3" x14ac:dyDescent="0.35">
      <c r="A7" s="88" t="s">
        <v>64</v>
      </c>
      <c r="B7" s="90"/>
      <c r="C7" s="91"/>
    </row>
    <row r="8" spans="1:3" x14ac:dyDescent="0.35">
      <c r="A8" s="88" t="s">
        <v>65</v>
      </c>
      <c r="B8" s="90"/>
      <c r="C8" s="91"/>
    </row>
    <row r="9" spans="1:3" x14ac:dyDescent="0.35">
      <c r="A9" s="88" t="s">
        <v>66</v>
      </c>
      <c r="B9" s="90"/>
      <c r="C9" s="91"/>
    </row>
    <row r="10" spans="1:3" x14ac:dyDescent="0.35">
      <c r="A10" s="88" t="s">
        <v>67</v>
      </c>
      <c r="B10" s="90"/>
      <c r="C10" s="91"/>
    </row>
    <row r="11" spans="1:3" x14ac:dyDescent="0.35">
      <c r="A11" s="88" t="s">
        <v>68</v>
      </c>
      <c r="B11" s="90"/>
      <c r="C11" s="91"/>
    </row>
    <row r="12" spans="1:3" x14ac:dyDescent="0.35">
      <c r="A12" s="88" t="s">
        <v>69</v>
      </c>
      <c r="B12" s="90"/>
      <c r="C12" s="91"/>
    </row>
    <row r="13" spans="1:3" x14ac:dyDescent="0.35">
      <c r="A13" s="88" t="s">
        <v>70</v>
      </c>
      <c r="B13" s="90"/>
      <c r="C13" s="91"/>
    </row>
    <row r="14" spans="1:3" x14ac:dyDescent="0.35">
      <c r="A14" s="88" t="s">
        <v>71</v>
      </c>
      <c r="B14" s="90"/>
      <c r="C14" s="91"/>
    </row>
    <row r="15" spans="1:3" x14ac:dyDescent="0.35">
      <c r="A15" s="88" t="s">
        <v>72</v>
      </c>
      <c r="B15" s="90"/>
      <c r="C15" s="91"/>
    </row>
    <row r="16" spans="1:3" x14ac:dyDescent="0.35">
      <c r="A16" s="88" t="s">
        <v>73</v>
      </c>
      <c r="B16" s="90"/>
      <c r="C16" s="91"/>
    </row>
    <row r="17" spans="1:3" x14ac:dyDescent="0.35">
      <c r="A17" s="88" t="s">
        <v>74</v>
      </c>
      <c r="B17" s="90"/>
      <c r="C17" s="91"/>
    </row>
    <row r="18" spans="1:3" x14ac:dyDescent="0.35">
      <c r="A18" s="88" t="s">
        <v>75</v>
      </c>
      <c r="B18" s="90"/>
      <c r="C18" s="91"/>
    </row>
    <row r="19" spans="1:3" x14ac:dyDescent="0.35">
      <c r="A19" s="88" t="s">
        <v>76</v>
      </c>
      <c r="B19" s="90"/>
      <c r="C19" s="91"/>
    </row>
    <row r="20" spans="1:3" x14ac:dyDescent="0.35">
      <c r="A20" s="88" t="s">
        <v>77</v>
      </c>
      <c r="B20" s="90"/>
      <c r="C20" s="91"/>
    </row>
    <row r="21" spans="1:3" ht="15" thickBot="1" x14ac:dyDescent="0.4">
      <c r="A21" s="89" t="s">
        <v>78</v>
      </c>
      <c r="B21" s="92"/>
      <c r="C21" s="93"/>
    </row>
    <row r="22" spans="1:3" ht="15" thickTop="1" x14ac:dyDescent="0.35"/>
  </sheetData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7"/>
  <sheetViews>
    <sheetView topLeftCell="A7" workbookViewId="0">
      <selection activeCell="F25" sqref="F25"/>
    </sheetView>
  </sheetViews>
  <sheetFormatPr baseColWidth="10" defaultColWidth="10.7265625" defaultRowHeight="14.5" x14ac:dyDescent="0.35"/>
  <cols>
    <col min="1" max="1" width="10.7265625" style="63"/>
    <col min="2" max="2" width="22.453125" style="63" bestFit="1" customWidth="1"/>
    <col min="3" max="3" width="10.7265625" style="63"/>
    <col min="6" max="6" width="14.7265625" style="63" customWidth="1"/>
    <col min="7" max="16384" width="10.7265625" style="63"/>
  </cols>
  <sheetData>
    <row r="1" spans="1:12" x14ac:dyDescent="0.35">
      <c r="B1" s="60" t="s">
        <v>0</v>
      </c>
      <c r="C1" s="73">
        <v>2024</v>
      </c>
    </row>
    <row r="2" spans="1:12" x14ac:dyDescent="0.35">
      <c r="F2" s="62"/>
      <c r="L2" s="62"/>
    </row>
    <row r="3" spans="1:12" x14ac:dyDescent="0.35">
      <c r="B3" s="60" t="s">
        <v>1</v>
      </c>
      <c r="C3" s="60" t="s">
        <v>2</v>
      </c>
      <c r="L3" s="62"/>
    </row>
    <row r="4" spans="1:12" x14ac:dyDescent="0.35">
      <c r="A4" s="65">
        <f t="shared" ref="A4:A18" si="0">C4</f>
        <v>45292</v>
      </c>
      <c r="B4" s="61" t="s">
        <v>3</v>
      </c>
      <c r="C4" s="62">
        <f>DATE($C$1,1,1)</f>
        <v>45292</v>
      </c>
      <c r="D4">
        <f>LEN(B4)</f>
        <v>7</v>
      </c>
      <c r="L4" s="62"/>
    </row>
    <row r="5" spans="1:12" x14ac:dyDescent="0.35">
      <c r="A5" s="65">
        <f t="shared" si="0"/>
        <v>45380</v>
      </c>
      <c r="B5" s="61" t="s">
        <v>4</v>
      </c>
      <c r="C5" s="62">
        <f>$C$6-2</f>
        <v>45380</v>
      </c>
      <c r="D5">
        <f t="shared" ref="D5:D18" si="1">LEN(B5)</f>
        <v>10</v>
      </c>
      <c r="E5" s="66">
        <f>G5</f>
        <v>45334</v>
      </c>
      <c r="F5" s="61" t="s">
        <v>5</v>
      </c>
      <c r="G5" s="62">
        <f>C6-48</f>
        <v>45334</v>
      </c>
      <c r="H5" s="63">
        <f>LEN(F5)</f>
        <v>11</v>
      </c>
      <c r="L5" s="62"/>
    </row>
    <row r="6" spans="1:12" x14ac:dyDescent="0.35">
      <c r="A6" s="65">
        <f t="shared" si="0"/>
        <v>45382</v>
      </c>
      <c r="B6" s="61" t="s">
        <v>6</v>
      </c>
      <c r="C6" s="62">
        <f>DATE(C1,3,28)+MOD(24-MOD(C1,19)*10.63,29)-MOD(TRUNC(C1*5/4)+MOD(24-MOD(C1,19)*10.63,29)+1,7)</f>
        <v>45382</v>
      </c>
      <c r="D6">
        <f t="shared" si="1"/>
        <v>12</v>
      </c>
      <c r="E6" s="66">
        <f>G6</f>
        <v>45336</v>
      </c>
      <c r="F6" s="61" t="s">
        <v>7</v>
      </c>
      <c r="G6" s="62">
        <f>C6-46</f>
        <v>45336</v>
      </c>
      <c r="H6" s="63">
        <f>LEN(F6)</f>
        <v>14</v>
      </c>
      <c r="L6" s="62"/>
    </row>
    <row r="7" spans="1:12" x14ac:dyDescent="0.35">
      <c r="A7" s="65">
        <f t="shared" si="0"/>
        <v>45383</v>
      </c>
      <c r="B7" s="61" t="s">
        <v>8</v>
      </c>
      <c r="C7" s="62">
        <f>$C$6+1</f>
        <v>45383</v>
      </c>
      <c r="D7">
        <f t="shared" si="1"/>
        <v>11</v>
      </c>
      <c r="L7" s="62"/>
    </row>
    <row r="8" spans="1:12" x14ac:dyDescent="0.35">
      <c r="A8" s="65">
        <f t="shared" si="0"/>
        <v>45413</v>
      </c>
      <c r="B8" s="61" t="s">
        <v>9</v>
      </c>
      <c r="C8" s="62">
        <f>DATE($C$1,5,1)</f>
        <v>45413</v>
      </c>
      <c r="D8">
        <f t="shared" si="1"/>
        <v>14</v>
      </c>
      <c r="L8" s="62"/>
    </row>
    <row r="9" spans="1:12" x14ac:dyDescent="0.35">
      <c r="A9" s="65">
        <f t="shared" si="0"/>
        <v>45421</v>
      </c>
      <c r="B9" s="61" t="s">
        <v>10</v>
      </c>
      <c r="C9" s="62">
        <f>$C$6+39</f>
        <v>45421</v>
      </c>
      <c r="D9">
        <f t="shared" si="1"/>
        <v>19</v>
      </c>
      <c r="L9" s="62"/>
    </row>
    <row r="10" spans="1:12" x14ac:dyDescent="0.35">
      <c r="A10" s="65">
        <f t="shared" si="0"/>
        <v>45431</v>
      </c>
      <c r="B10" s="61" t="s">
        <v>11</v>
      </c>
      <c r="C10" s="62">
        <f>$C$6+49</f>
        <v>45431</v>
      </c>
      <c r="D10">
        <f t="shared" si="1"/>
        <v>14</v>
      </c>
      <c r="L10" s="62"/>
    </row>
    <row r="11" spans="1:12" x14ac:dyDescent="0.35">
      <c r="A11" s="65">
        <f t="shared" si="0"/>
        <v>45432</v>
      </c>
      <c r="B11" s="61" t="s">
        <v>12</v>
      </c>
      <c r="C11" s="62">
        <f>$C$6+50</f>
        <v>45432</v>
      </c>
      <c r="D11">
        <f t="shared" si="1"/>
        <v>13</v>
      </c>
      <c r="L11" s="62"/>
    </row>
    <row r="12" spans="1:12" x14ac:dyDescent="0.35">
      <c r="A12" s="65">
        <f t="shared" si="0"/>
        <v>45442</v>
      </c>
      <c r="B12" s="61" t="s">
        <v>13</v>
      </c>
      <c r="C12" s="62">
        <f>$C$6+60</f>
        <v>45442</v>
      </c>
      <c r="D12">
        <f t="shared" si="1"/>
        <v>12</v>
      </c>
      <c r="L12" s="62"/>
    </row>
    <row r="13" spans="1:12" x14ac:dyDescent="0.35">
      <c r="A13" s="65">
        <f t="shared" si="0"/>
        <v>45568</v>
      </c>
      <c r="B13" s="61" t="s">
        <v>14</v>
      </c>
      <c r="C13" s="62">
        <f>DATE($C$1,10,3)</f>
        <v>45568</v>
      </c>
      <c r="D13">
        <f t="shared" si="1"/>
        <v>25</v>
      </c>
      <c r="L13" s="62"/>
    </row>
    <row r="14" spans="1:12" x14ac:dyDescent="0.35">
      <c r="A14" s="65">
        <f t="shared" si="0"/>
        <v>45597</v>
      </c>
      <c r="B14" s="61" t="s">
        <v>15</v>
      </c>
      <c r="C14" s="62">
        <f>DATE($C$1,11,1)</f>
        <v>45597</v>
      </c>
      <c r="D14">
        <f t="shared" si="1"/>
        <v>13</v>
      </c>
      <c r="L14" s="62"/>
    </row>
    <row r="15" spans="1:12" x14ac:dyDescent="0.35">
      <c r="A15" s="65">
        <f t="shared" si="0"/>
        <v>45650</v>
      </c>
      <c r="B15" s="61" t="s">
        <v>16</v>
      </c>
      <c r="C15" s="62">
        <f>DATE($C$1,12,24)</f>
        <v>45650</v>
      </c>
      <c r="D15">
        <f t="shared" si="1"/>
        <v>11</v>
      </c>
      <c r="L15" s="62"/>
    </row>
    <row r="16" spans="1:12" x14ac:dyDescent="0.35">
      <c r="A16" s="65">
        <f t="shared" si="0"/>
        <v>45651</v>
      </c>
      <c r="B16" s="61" t="s">
        <v>17</v>
      </c>
      <c r="C16" s="62">
        <f>DATE($C$1,12,25)</f>
        <v>45651</v>
      </c>
      <c r="D16">
        <f t="shared" si="1"/>
        <v>16</v>
      </c>
      <c r="L16" s="62"/>
    </row>
    <row r="17" spans="1:12" x14ac:dyDescent="0.35">
      <c r="A17" s="65">
        <f t="shared" si="0"/>
        <v>45652</v>
      </c>
      <c r="B17" s="61" t="s">
        <v>18</v>
      </c>
      <c r="C17" s="62">
        <f>DATE($C$1,12,26)</f>
        <v>45652</v>
      </c>
      <c r="D17">
        <f t="shared" si="1"/>
        <v>16</v>
      </c>
      <c r="L17" s="62"/>
    </row>
    <row r="18" spans="1:12" x14ac:dyDescent="0.35">
      <c r="A18" s="65">
        <f t="shared" si="0"/>
        <v>45657</v>
      </c>
      <c r="B18" s="61" t="s">
        <v>19</v>
      </c>
      <c r="C18" s="62">
        <f>DATE($C$1,12,31)</f>
        <v>45657</v>
      </c>
      <c r="D18">
        <f t="shared" si="1"/>
        <v>9</v>
      </c>
      <c r="L18" s="62"/>
    </row>
    <row r="19" spans="1:12" x14ac:dyDescent="0.35">
      <c r="I19" s="61"/>
      <c r="L19" s="62"/>
    </row>
    <row r="20" spans="1:12" x14ac:dyDescent="0.35">
      <c r="E20" s="60" t="s">
        <v>22</v>
      </c>
      <c r="F20" s="60" t="s">
        <v>42</v>
      </c>
      <c r="I20" s="61"/>
      <c r="L20" s="62"/>
    </row>
    <row r="21" spans="1:12" x14ac:dyDescent="0.35">
      <c r="A21" s="65">
        <f t="shared" ref="A21:A25" si="2">C21</f>
        <v>45574</v>
      </c>
      <c r="B21" s="61" t="s">
        <v>46</v>
      </c>
      <c r="C21" s="62">
        <f>DATE($C$1,F21,E21)</f>
        <v>45574</v>
      </c>
      <c r="D21">
        <f>LEN(B21)</f>
        <v>6</v>
      </c>
      <c r="E21" s="84">
        <v>9</v>
      </c>
      <c r="F21" s="84">
        <v>10</v>
      </c>
      <c r="I21" s="61"/>
      <c r="L21" s="62"/>
    </row>
    <row r="22" spans="1:12" x14ac:dyDescent="0.35">
      <c r="A22" s="65">
        <f t="shared" si="2"/>
        <v>45415</v>
      </c>
      <c r="B22" s="61" t="s">
        <v>45</v>
      </c>
      <c r="C22" s="62">
        <f>DATE($C$1,F22,E22)</f>
        <v>45415</v>
      </c>
      <c r="D22">
        <f>LEN(B22)</f>
        <v>6</v>
      </c>
      <c r="E22" s="84">
        <v>3</v>
      </c>
      <c r="F22" s="84">
        <v>5</v>
      </c>
      <c r="I22" s="61"/>
      <c r="L22" s="62"/>
    </row>
    <row r="23" spans="1:12" x14ac:dyDescent="0.35">
      <c r="A23" s="65">
        <f t="shared" si="2"/>
        <v>45644</v>
      </c>
      <c r="B23" s="61" t="s">
        <v>47</v>
      </c>
      <c r="C23" s="62">
        <f>DATE($C$1,F23,E23)</f>
        <v>45644</v>
      </c>
      <c r="D23">
        <f>LEN(B23)</f>
        <v>7</v>
      </c>
      <c r="E23" s="84">
        <v>18</v>
      </c>
      <c r="F23" s="84">
        <v>12</v>
      </c>
      <c r="I23" s="61"/>
      <c r="L23" s="62"/>
    </row>
    <row r="24" spans="1:12" x14ac:dyDescent="0.35">
      <c r="A24" s="65">
        <f t="shared" si="2"/>
        <v>45296</v>
      </c>
      <c r="B24" s="61" t="s">
        <v>48</v>
      </c>
      <c r="C24" s="62">
        <f>DATE($C$1,F24,E24)</f>
        <v>45296</v>
      </c>
      <c r="D24">
        <f>LEN(B24)</f>
        <v>7</v>
      </c>
      <c r="E24" s="84">
        <v>5</v>
      </c>
      <c r="F24" s="84">
        <v>1</v>
      </c>
      <c r="L24" s="62"/>
    </row>
    <row r="25" spans="1:12" x14ac:dyDescent="0.35">
      <c r="A25" s="65">
        <f t="shared" si="2"/>
        <v>45423</v>
      </c>
      <c r="B25" s="61" t="s">
        <v>49</v>
      </c>
      <c r="C25" s="62">
        <f>DATE($C$1,F25,E25)</f>
        <v>45423</v>
      </c>
      <c r="D25">
        <f>LEN(B25)</f>
        <v>6</v>
      </c>
      <c r="E25" s="84">
        <v>11</v>
      </c>
      <c r="F25" s="84">
        <v>5</v>
      </c>
      <c r="L25" s="62"/>
    </row>
    <row r="26" spans="1:12" x14ac:dyDescent="0.35">
      <c r="L26" s="62"/>
    </row>
    <row r="27" spans="1:12" x14ac:dyDescent="0.35">
      <c r="L27" s="62"/>
    </row>
    <row r="28" spans="1:12" x14ac:dyDescent="0.35">
      <c r="L28" s="62"/>
    </row>
    <row r="29" spans="1:12" x14ac:dyDescent="0.35">
      <c r="L29" s="62"/>
    </row>
    <row r="30" spans="1:12" x14ac:dyDescent="0.35">
      <c r="L30" s="62"/>
    </row>
    <row r="31" spans="1:12" x14ac:dyDescent="0.35">
      <c r="L31" s="62"/>
    </row>
    <row r="32" spans="1:12" x14ac:dyDescent="0.35">
      <c r="L32" s="62"/>
    </row>
    <row r="33" spans="12:12" x14ac:dyDescent="0.35">
      <c r="L33" s="62"/>
    </row>
    <row r="34" spans="12:12" x14ac:dyDescent="0.35">
      <c r="L34" s="62"/>
    </row>
    <row r="35" spans="12:12" x14ac:dyDescent="0.35">
      <c r="L35" s="62"/>
    </row>
    <row r="36" spans="12:12" x14ac:dyDescent="0.35">
      <c r="L36" s="62"/>
    </row>
    <row r="37" spans="12:12" x14ac:dyDescent="0.35">
      <c r="L37" s="62"/>
    </row>
    <row r="38" spans="12:12" x14ac:dyDescent="0.35">
      <c r="L38" s="62"/>
    </row>
    <row r="39" spans="12:12" x14ac:dyDescent="0.35">
      <c r="L39" s="62"/>
    </row>
    <row r="40" spans="12:12" x14ac:dyDescent="0.35">
      <c r="L40" s="62"/>
    </row>
    <row r="41" spans="12:12" x14ac:dyDescent="0.35">
      <c r="L41" s="62"/>
    </row>
    <row r="42" spans="12:12" x14ac:dyDescent="0.35">
      <c r="L42" s="62"/>
    </row>
    <row r="43" spans="12:12" x14ac:dyDescent="0.35">
      <c r="L43" s="62"/>
    </row>
    <row r="44" spans="12:12" x14ac:dyDescent="0.35">
      <c r="L44" s="62"/>
    </row>
    <row r="45" spans="12:12" x14ac:dyDescent="0.35">
      <c r="L45" s="62"/>
    </row>
    <row r="46" spans="12:12" x14ac:dyDescent="0.35">
      <c r="L46" s="62"/>
    </row>
    <row r="47" spans="12:12" x14ac:dyDescent="0.35">
      <c r="L47" s="62"/>
    </row>
    <row r="48" spans="12:12" x14ac:dyDescent="0.35">
      <c r="L48" s="62"/>
    </row>
    <row r="49" spans="12:12" x14ac:dyDescent="0.35">
      <c r="L49" s="62"/>
    </row>
    <row r="50" spans="12:12" x14ac:dyDescent="0.35">
      <c r="L50" s="62"/>
    </row>
    <row r="51" spans="12:12" x14ac:dyDescent="0.35">
      <c r="L51" s="62"/>
    </row>
    <row r="52" spans="12:12" x14ac:dyDescent="0.35">
      <c r="L52" s="62"/>
    </row>
    <row r="53" spans="12:12" x14ac:dyDescent="0.35">
      <c r="L53" s="62"/>
    </row>
    <row r="54" spans="12:12" x14ac:dyDescent="0.35">
      <c r="L54" s="62"/>
    </row>
    <row r="55" spans="12:12" x14ac:dyDescent="0.35">
      <c r="L55" s="62"/>
    </row>
    <row r="56" spans="12:12" x14ac:dyDescent="0.35">
      <c r="L56" s="62"/>
    </row>
    <row r="57" spans="12:12" x14ac:dyDescent="0.35">
      <c r="L57" s="62"/>
    </row>
    <row r="58" spans="12:12" x14ac:dyDescent="0.35">
      <c r="L58" s="62"/>
    </row>
    <row r="59" spans="12:12" x14ac:dyDescent="0.35">
      <c r="L59" s="62"/>
    </row>
    <row r="60" spans="12:12" x14ac:dyDescent="0.35">
      <c r="L60" s="62"/>
    </row>
    <row r="61" spans="12:12" x14ac:dyDescent="0.35">
      <c r="L61" s="62"/>
    </row>
    <row r="62" spans="12:12" x14ac:dyDescent="0.35">
      <c r="L62" s="62"/>
    </row>
    <row r="63" spans="12:12" x14ac:dyDescent="0.35">
      <c r="L63" s="62"/>
    </row>
    <row r="64" spans="12:12" x14ac:dyDescent="0.35">
      <c r="L64" s="62"/>
    </row>
    <row r="65" spans="12:12" x14ac:dyDescent="0.35">
      <c r="L65" s="62"/>
    </row>
    <row r="66" spans="12:12" x14ac:dyDescent="0.35">
      <c r="L66" s="62"/>
    </row>
    <row r="67" spans="12:12" x14ac:dyDescent="0.35">
      <c r="L67" s="62"/>
    </row>
    <row r="68" spans="12:12" x14ac:dyDescent="0.35">
      <c r="L68" s="62"/>
    </row>
    <row r="69" spans="12:12" x14ac:dyDescent="0.35">
      <c r="L69" s="62"/>
    </row>
    <row r="70" spans="12:12" x14ac:dyDescent="0.35">
      <c r="L70" s="62"/>
    </row>
    <row r="71" spans="12:12" x14ac:dyDescent="0.35">
      <c r="L71" s="62"/>
    </row>
    <row r="72" spans="12:12" x14ac:dyDescent="0.35">
      <c r="L72" s="62"/>
    </row>
    <row r="73" spans="12:12" x14ac:dyDescent="0.35">
      <c r="L73" s="62"/>
    </row>
    <row r="74" spans="12:12" x14ac:dyDescent="0.35">
      <c r="L74" s="62"/>
    </row>
    <row r="75" spans="12:12" x14ac:dyDescent="0.35">
      <c r="L75" s="62"/>
    </row>
    <row r="76" spans="12:12" x14ac:dyDescent="0.35">
      <c r="L76" s="62"/>
    </row>
    <row r="77" spans="12:12" x14ac:dyDescent="0.35">
      <c r="L77" s="62"/>
    </row>
    <row r="78" spans="12:12" x14ac:dyDescent="0.35">
      <c r="L78" s="62"/>
    </row>
    <row r="79" spans="12:12" x14ac:dyDescent="0.35">
      <c r="L79" s="62"/>
    </row>
    <row r="80" spans="12:12" x14ac:dyDescent="0.35">
      <c r="L80" s="62"/>
    </row>
    <row r="81" spans="12:12" x14ac:dyDescent="0.35">
      <c r="L81" s="62"/>
    </row>
    <row r="82" spans="12:12" x14ac:dyDescent="0.35">
      <c r="L82" s="62"/>
    </row>
    <row r="83" spans="12:12" x14ac:dyDescent="0.35">
      <c r="L83" s="62"/>
    </row>
    <row r="84" spans="12:12" x14ac:dyDescent="0.35">
      <c r="L84" s="62"/>
    </row>
    <row r="85" spans="12:12" x14ac:dyDescent="0.35">
      <c r="L85" s="62"/>
    </row>
    <row r="86" spans="12:12" x14ac:dyDescent="0.35">
      <c r="L86" s="62"/>
    </row>
    <row r="87" spans="12:12" x14ac:dyDescent="0.35">
      <c r="L87" s="62"/>
    </row>
    <row r="88" spans="12:12" x14ac:dyDescent="0.35">
      <c r="L88" s="62"/>
    </row>
    <row r="89" spans="12:12" x14ac:dyDescent="0.35">
      <c r="L89" s="62"/>
    </row>
    <row r="90" spans="12:12" x14ac:dyDescent="0.35">
      <c r="L90" s="62"/>
    </row>
    <row r="91" spans="12:12" x14ac:dyDescent="0.35">
      <c r="L91" s="62"/>
    </row>
    <row r="92" spans="12:12" x14ac:dyDescent="0.35">
      <c r="L92" s="62"/>
    </row>
    <row r="93" spans="12:12" x14ac:dyDescent="0.35">
      <c r="L93" s="62"/>
    </row>
    <row r="94" spans="12:12" x14ac:dyDescent="0.35">
      <c r="L94" s="62"/>
    </row>
    <row r="95" spans="12:12" x14ac:dyDescent="0.35">
      <c r="L95" s="62"/>
    </row>
    <row r="96" spans="12:12" x14ac:dyDescent="0.35">
      <c r="L96" s="62"/>
    </row>
    <row r="97" spans="12:12" x14ac:dyDescent="0.35">
      <c r="L97" s="62"/>
    </row>
    <row r="98" spans="12:12" x14ac:dyDescent="0.35">
      <c r="L98" s="62"/>
    </row>
    <row r="99" spans="12:12" x14ac:dyDescent="0.35">
      <c r="L99" s="62"/>
    </row>
    <row r="100" spans="12:12" x14ac:dyDescent="0.35">
      <c r="L100" s="62"/>
    </row>
    <row r="101" spans="12:12" x14ac:dyDescent="0.35">
      <c r="L101" s="62"/>
    </row>
    <row r="102" spans="12:12" x14ac:dyDescent="0.35">
      <c r="L102" s="62"/>
    </row>
    <row r="103" spans="12:12" x14ac:dyDescent="0.35">
      <c r="L103" s="62"/>
    </row>
    <row r="104" spans="12:12" x14ac:dyDescent="0.35">
      <c r="L104" s="62"/>
    </row>
    <row r="105" spans="12:12" x14ac:dyDescent="0.35">
      <c r="L105" s="62"/>
    </row>
    <row r="106" spans="12:12" x14ac:dyDescent="0.35">
      <c r="L106" s="62"/>
    </row>
    <row r="107" spans="12:12" x14ac:dyDescent="0.35">
      <c r="L107" s="62"/>
    </row>
    <row r="108" spans="12:12" x14ac:dyDescent="0.35">
      <c r="L108" s="62"/>
    </row>
    <row r="109" spans="12:12" x14ac:dyDescent="0.35">
      <c r="L109" s="62"/>
    </row>
    <row r="110" spans="12:12" x14ac:dyDescent="0.35">
      <c r="L110" s="62"/>
    </row>
    <row r="111" spans="12:12" x14ac:dyDescent="0.35">
      <c r="L111" s="62"/>
    </row>
    <row r="112" spans="12:12" x14ac:dyDescent="0.35">
      <c r="L112" s="62"/>
    </row>
    <row r="113" spans="12:12" x14ac:dyDescent="0.35">
      <c r="L113" s="62"/>
    </row>
    <row r="114" spans="12:12" x14ac:dyDescent="0.35">
      <c r="L114" s="62"/>
    </row>
    <row r="115" spans="12:12" x14ac:dyDescent="0.35">
      <c r="L115" s="62"/>
    </row>
    <row r="116" spans="12:12" x14ac:dyDescent="0.35">
      <c r="L116" s="62"/>
    </row>
    <row r="117" spans="12:12" x14ac:dyDescent="0.35">
      <c r="L117" s="62"/>
    </row>
    <row r="118" spans="12:12" x14ac:dyDescent="0.35">
      <c r="L118" s="62"/>
    </row>
    <row r="119" spans="12:12" x14ac:dyDescent="0.35">
      <c r="L119" s="62"/>
    </row>
    <row r="120" spans="12:12" x14ac:dyDescent="0.35">
      <c r="L120" s="62"/>
    </row>
    <row r="121" spans="12:12" x14ac:dyDescent="0.35">
      <c r="L121" s="62"/>
    </row>
    <row r="122" spans="12:12" x14ac:dyDescent="0.35">
      <c r="L122" s="62"/>
    </row>
    <row r="123" spans="12:12" x14ac:dyDescent="0.35">
      <c r="L123" s="62"/>
    </row>
    <row r="124" spans="12:12" x14ac:dyDescent="0.35">
      <c r="L124" s="62"/>
    </row>
    <row r="125" spans="12:12" x14ac:dyDescent="0.35">
      <c r="L125" s="62"/>
    </row>
    <row r="126" spans="12:12" x14ac:dyDescent="0.35">
      <c r="L126" s="62"/>
    </row>
    <row r="127" spans="12:12" x14ac:dyDescent="0.35">
      <c r="L127" s="62"/>
    </row>
    <row r="128" spans="12:12" x14ac:dyDescent="0.35">
      <c r="L128" s="62"/>
    </row>
    <row r="129" spans="12:12" x14ac:dyDescent="0.35">
      <c r="L129" s="62"/>
    </row>
    <row r="130" spans="12:12" x14ac:dyDescent="0.35">
      <c r="L130" s="62"/>
    </row>
    <row r="131" spans="12:12" x14ac:dyDescent="0.35">
      <c r="L131" s="62"/>
    </row>
    <row r="132" spans="12:12" x14ac:dyDescent="0.35">
      <c r="L132" s="62"/>
    </row>
    <row r="133" spans="12:12" x14ac:dyDescent="0.35">
      <c r="L133" s="62"/>
    </row>
    <row r="134" spans="12:12" x14ac:dyDescent="0.35">
      <c r="L134" s="62"/>
    </row>
    <row r="135" spans="12:12" x14ac:dyDescent="0.35">
      <c r="L135" s="62"/>
    </row>
    <row r="136" spans="12:12" x14ac:dyDescent="0.35">
      <c r="L136" s="62"/>
    </row>
    <row r="137" spans="12:12" x14ac:dyDescent="0.35">
      <c r="L137" s="62"/>
    </row>
    <row r="138" spans="12:12" x14ac:dyDescent="0.35">
      <c r="L138" s="62"/>
    </row>
    <row r="139" spans="12:12" x14ac:dyDescent="0.35">
      <c r="L139" s="62"/>
    </row>
    <row r="140" spans="12:12" x14ac:dyDescent="0.35">
      <c r="L140" s="62"/>
    </row>
    <row r="141" spans="12:12" x14ac:dyDescent="0.35">
      <c r="L141" s="62"/>
    </row>
    <row r="142" spans="12:12" x14ac:dyDescent="0.35">
      <c r="L142" s="62"/>
    </row>
    <row r="143" spans="12:12" x14ac:dyDescent="0.35">
      <c r="L143" s="62"/>
    </row>
    <row r="144" spans="12:12" x14ac:dyDescent="0.35">
      <c r="L144" s="62"/>
    </row>
    <row r="145" spans="12:12" x14ac:dyDescent="0.35">
      <c r="L145" s="62"/>
    </row>
    <row r="146" spans="12:12" x14ac:dyDescent="0.35">
      <c r="L146" s="62"/>
    </row>
    <row r="147" spans="12:12" x14ac:dyDescent="0.35">
      <c r="L147" s="62"/>
    </row>
    <row r="148" spans="12:12" x14ac:dyDescent="0.35">
      <c r="L148" s="62"/>
    </row>
    <row r="149" spans="12:12" x14ac:dyDescent="0.35">
      <c r="L149" s="62"/>
    </row>
    <row r="150" spans="12:12" x14ac:dyDescent="0.35">
      <c r="L150" s="62"/>
    </row>
    <row r="151" spans="12:12" x14ac:dyDescent="0.35">
      <c r="L151" s="62"/>
    </row>
    <row r="152" spans="12:12" x14ac:dyDescent="0.35">
      <c r="L152" s="62"/>
    </row>
    <row r="153" spans="12:12" x14ac:dyDescent="0.35">
      <c r="L153" s="62"/>
    </row>
    <row r="154" spans="12:12" x14ac:dyDescent="0.35">
      <c r="L154" s="62"/>
    </row>
    <row r="155" spans="12:12" x14ac:dyDescent="0.35">
      <c r="L155" s="62"/>
    </row>
    <row r="156" spans="12:12" x14ac:dyDescent="0.35">
      <c r="L156" s="62"/>
    </row>
    <row r="157" spans="12:12" x14ac:dyDescent="0.35">
      <c r="L157" s="62"/>
    </row>
    <row r="158" spans="12:12" x14ac:dyDescent="0.35">
      <c r="L158" s="62"/>
    </row>
    <row r="159" spans="12:12" x14ac:dyDescent="0.35">
      <c r="L159" s="62"/>
    </row>
    <row r="160" spans="12:12" x14ac:dyDescent="0.35">
      <c r="L160" s="62"/>
    </row>
    <row r="161" spans="12:12" x14ac:dyDescent="0.35">
      <c r="L161" s="62"/>
    </row>
    <row r="162" spans="12:12" x14ac:dyDescent="0.35">
      <c r="L162" s="62"/>
    </row>
    <row r="163" spans="12:12" x14ac:dyDescent="0.35">
      <c r="L163" s="62"/>
    </row>
    <row r="164" spans="12:12" x14ac:dyDescent="0.35">
      <c r="L164" s="62"/>
    </row>
    <row r="165" spans="12:12" x14ac:dyDescent="0.35">
      <c r="L165" s="62"/>
    </row>
    <row r="166" spans="12:12" x14ac:dyDescent="0.35">
      <c r="L166" s="62"/>
    </row>
    <row r="167" spans="12:12" x14ac:dyDescent="0.35">
      <c r="L167" s="62"/>
    </row>
    <row r="168" spans="12:12" x14ac:dyDescent="0.35">
      <c r="L168" s="62"/>
    </row>
    <row r="169" spans="12:12" x14ac:dyDescent="0.35">
      <c r="L169" s="62"/>
    </row>
    <row r="170" spans="12:12" x14ac:dyDescent="0.35">
      <c r="L170" s="62"/>
    </row>
    <row r="171" spans="12:12" x14ac:dyDescent="0.35">
      <c r="L171" s="62"/>
    </row>
    <row r="172" spans="12:12" x14ac:dyDescent="0.35">
      <c r="L172" s="62"/>
    </row>
    <row r="173" spans="12:12" x14ac:dyDescent="0.35">
      <c r="L173" s="62"/>
    </row>
    <row r="174" spans="12:12" x14ac:dyDescent="0.35">
      <c r="L174" s="62"/>
    </row>
    <row r="175" spans="12:12" x14ac:dyDescent="0.35">
      <c r="L175" s="62"/>
    </row>
    <row r="176" spans="12:12" x14ac:dyDescent="0.35">
      <c r="L176" s="62"/>
    </row>
    <row r="177" spans="12:12" x14ac:dyDescent="0.35">
      <c r="L177" s="62"/>
    </row>
    <row r="178" spans="12:12" x14ac:dyDescent="0.35">
      <c r="L178" s="62"/>
    </row>
    <row r="179" spans="12:12" x14ac:dyDescent="0.35">
      <c r="L179" s="62"/>
    </row>
    <row r="180" spans="12:12" x14ac:dyDescent="0.35">
      <c r="L180" s="62"/>
    </row>
    <row r="181" spans="12:12" x14ac:dyDescent="0.35">
      <c r="L181" s="62"/>
    </row>
    <row r="182" spans="12:12" x14ac:dyDescent="0.35">
      <c r="L182" s="62"/>
    </row>
    <row r="183" spans="12:12" x14ac:dyDescent="0.35">
      <c r="L183" s="62"/>
    </row>
    <row r="184" spans="12:12" x14ac:dyDescent="0.35">
      <c r="L184" s="62"/>
    </row>
    <row r="185" spans="12:12" x14ac:dyDescent="0.35">
      <c r="L185" s="62"/>
    </row>
    <row r="186" spans="12:12" x14ac:dyDescent="0.35">
      <c r="L186" s="62"/>
    </row>
    <row r="187" spans="12:12" x14ac:dyDescent="0.35">
      <c r="L187" s="62"/>
    </row>
    <row r="188" spans="12:12" x14ac:dyDescent="0.35">
      <c r="L188" s="62"/>
    </row>
    <row r="189" spans="12:12" x14ac:dyDescent="0.35">
      <c r="L189" s="62"/>
    </row>
    <row r="190" spans="12:12" x14ac:dyDescent="0.35">
      <c r="L190" s="62"/>
    </row>
    <row r="191" spans="12:12" x14ac:dyDescent="0.35">
      <c r="L191" s="62"/>
    </row>
    <row r="192" spans="12:12" x14ac:dyDescent="0.35">
      <c r="L192" s="62"/>
    </row>
    <row r="193" spans="12:12" x14ac:dyDescent="0.35">
      <c r="L193" s="62"/>
    </row>
    <row r="194" spans="12:12" x14ac:dyDescent="0.35">
      <c r="L194" s="62"/>
    </row>
    <row r="195" spans="12:12" x14ac:dyDescent="0.35">
      <c r="L195" s="62"/>
    </row>
    <row r="196" spans="12:12" x14ac:dyDescent="0.35">
      <c r="L196" s="62"/>
    </row>
    <row r="197" spans="12:12" x14ac:dyDescent="0.35">
      <c r="L197" s="62"/>
    </row>
    <row r="198" spans="12:12" x14ac:dyDescent="0.35">
      <c r="L198" s="62"/>
    </row>
    <row r="199" spans="12:12" x14ac:dyDescent="0.35">
      <c r="L199" s="62"/>
    </row>
    <row r="200" spans="12:12" x14ac:dyDescent="0.35">
      <c r="L200" s="62"/>
    </row>
    <row r="201" spans="12:12" x14ac:dyDescent="0.35">
      <c r="L201" s="62"/>
    </row>
    <row r="202" spans="12:12" x14ac:dyDescent="0.35">
      <c r="L202" s="62"/>
    </row>
    <row r="203" spans="12:12" x14ac:dyDescent="0.35">
      <c r="L203" s="62"/>
    </row>
    <row r="204" spans="12:12" x14ac:dyDescent="0.35">
      <c r="L204" s="62"/>
    </row>
    <row r="205" spans="12:12" x14ac:dyDescent="0.35">
      <c r="L205" s="62"/>
    </row>
    <row r="206" spans="12:12" x14ac:dyDescent="0.35">
      <c r="L206" s="62"/>
    </row>
    <row r="207" spans="12:12" x14ac:dyDescent="0.35">
      <c r="L207" s="62"/>
    </row>
    <row r="208" spans="12:12" x14ac:dyDescent="0.35">
      <c r="L208" s="62"/>
    </row>
    <row r="209" spans="12:12" x14ac:dyDescent="0.35">
      <c r="L209" s="62"/>
    </row>
    <row r="210" spans="12:12" x14ac:dyDescent="0.35">
      <c r="L210" s="62"/>
    </row>
    <row r="211" spans="12:12" x14ac:dyDescent="0.35">
      <c r="L211" s="62"/>
    </row>
    <row r="212" spans="12:12" x14ac:dyDescent="0.35">
      <c r="L212" s="62"/>
    </row>
    <row r="213" spans="12:12" x14ac:dyDescent="0.35">
      <c r="L213" s="62"/>
    </row>
    <row r="214" spans="12:12" x14ac:dyDescent="0.35">
      <c r="L214" s="62"/>
    </row>
    <row r="215" spans="12:12" x14ac:dyDescent="0.35">
      <c r="L215" s="62"/>
    </row>
    <row r="216" spans="12:12" x14ac:dyDescent="0.35">
      <c r="L216" s="62"/>
    </row>
    <row r="217" spans="12:12" x14ac:dyDescent="0.35">
      <c r="L217" s="62"/>
    </row>
    <row r="218" spans="12:12" x14ac:dyDescent="0.35">
      <c r="L218" s="62"/>
    </row>
    <row r="219" spans="12:12" x14ac:dyDescent="0.35">
      <c r="L219" s="62"/>
    </row>
    <row r="220" spans="12:12" x14ac:dyDescent="0.35">
      <c r="L220" s="62"/>
    </row>
    <row r="221" spans="12:12" x14ac:dyDescent="0.35">
      <c r="L221" s="62"/>
    </row>
    <row r="222" spans="12:12" x14ac:dyDescent="0.35">
      <c r="L222" s="62"/>
    </row>
    <row r="223" spans="12:12" x14ac:dyDescent="0.35">
      <c r="L223" s="62"/>
    </row>
    <row r="224" spans="12:12" x14ac:dyDescent="0.35">
      <c r="L224" s="62"/>
    </row>
    <row r="225" spans="12:12" x14ac:dyDescent="0.35">
      <c r="L225" s="62"/>
    </row>
    <row r="226" spans="12:12" x14ac:dyDescent="0.35">
      <c r="L226" s="62"/>
    </row>
    <row r="227" spans="12:12" x14ac:dyDescent="0.35">
      <c r="L227" s="62"/>
    </row>
    <row r="228" spans="12:12" x14ac:dyDescent="0.35">
      <c r="L228" s="62"/>
    </row>
    <row r="229" spans="12:12" x14ac:dyDescent="0.35">
      <c r="L229" s="62"/>
    </row>
    <row r="230" spans="12:12" x14ac:dyDescent="0.35">
      <c r="L230" s="62"/>
    </row>
    <row r="231" spans="12:12" x14ac:dyDescent="0.35">
      <c r="L231" s="62"/>
    </row>
    <row r="232" spans="12:12" x14ac:dyDescent="0.35">
      <c r="L232" s="62"/>
    </row>
    <row r="233" spans="12:12" x14ac:dyDescent="0.35">
      <c r="L233" s="62"/>
    </row>
    <row r="234" spans="12:12" x14ac:dyDescent="0.35">
      <c r="L234" s="62"/>
    </row>
    <row r="235" spans="12:12" x14ac:dyDescent="0.35">
      <c r="L235" s="62"/>
    </row>
    <row r="236" spans="12:12" x14ac:dyDescent="0.35">
      <c r="L236" s="62"/>
    </row>
    <row r="237" spans="12:12" x14ac:dyDescent="0.35">
      <c r="L237" s="62"/>
    </row>
    <row r="238" spans="12:12" x14ac:dyDescent="0.35">
      <c r="L238" s="62"/>
    </row>
    <row r="239" spans="12:12" x14ac:dyDescent="0.35">
      <c r="L239" s="62"/>
    </row>
    <row r="240" spans="12:12" x14ac:dyDescent="0.35">
      <c r="L240" s="62"/>
    </row>
    <row r="241" spans="12:12" x14ac:dyDescent="0.35">
      <c r="L241" s="62"/>
    </row>
    <row r="242" spans="12:12" x14ac:dyDescent="0.35">
      <c r="L242" s="62"/>
    </row>
    <row r="243" spans="12:12" x14ac:dyDescent="0.35">
      <c r="L243" s="62"/>
    </row>
    <row r="244" spans="12:12" x14ac:dyDescent="0.35">
      <c r="L244" s="62"/>
    </row>
    <row r="245" spans="12:12" x14ac:dyDescent="0.35">
      <c r="L245" s="62"/>
    </row>
    <row r="246" spans="12:12" x14ac:dyDescent="0.35">
      <c r="L246" s="62"/>
    </row>
    <row r="247" spans="12:12" x14ac:dyDescent="0.35">
      <c r="L247" s="62"/>
    </row>
    <row r="248" spans="12:12" x14ac:dyDescent="0.35">
      <c r="L248" s="62"/>
    </row>
    <row r="249" spans="12:12" x14ac:dyDescent="0.35">
      <c r="L249" s="62"/>
    </row>
    <row r="250" spans="12:12" x14ac:dyDescent="0.35">
      <c r="L250" s="62"/>
    </row>
    <row r="251" spans="12:12" x14ac:dyDescent="0.35">
      <c r="L251" s="62"/>
    </row>
    <row r="252" spans="12:12" x14ac:dyDescent="0.35">
      <c r="L252" s="62"/>
    </row>
    <row r="253" spans="12:12" x14ac:dyDescent="0.35">
      <c r="L253" s="62"/>
    </row>
    <row r="254" spans="12:12" x14ac:dyDescent="0.35">
      <c r="L254" s="62"/>
    </row>
    <row r="255" spans="12:12" x14ac:dyDescent="0.35">
      <c r="L255" s="62"/>
    </row>
    <row r="256" spans="12:12" x14ac:dyDescent="0.35">
      <c r="L256" s="62"/>
    </row>
    <row r="257" spans="12:12" x14ac:dyDescent="0.35">
      <c r="L257" s="62"/>
    </row>
    <row r="258" spans="12:12" x14ac:dyDescent="0.35">
      <c r="L258" s="62"/>
    </row>
    <row r="259" spans="12:12" x14ac:dyDescent="0.35">
      <c r="L259" s="62"/>
    </row>
    <row r="260" spans="12:12" x14ac:dyDescent="0.35">
      <c r="L260" s="62"/>
    </row>
    <row r="261" spans="12:12" x14ac:dyDescent="0.35">
      <c r="L261" s="62"/>
    </row>
    <row r="262" spans="12:12" x14ac:dyDescent="0.35">
      <c r="L262" s="62"/>
    </row>
    <row r="263" spans="12:12" x14ac:dyDescent="0.35">
      <c r="L263" s="62"/>
    </row>
    <row r="264" spans="12:12" x14ac:dyDescent="0.35">
      <c r="L264" s="62"/>
    </row>
    <row r="265" spans="12:12" x14ac:dyDescent="0.35">
      <c r="L265" s="62"/>
    </row>
    <row r="266" spans="12:12" x14ac:dyDescent="0.35">
      <c r="L266" s="62"/>
    </row>
    <row r="267" spans="12:12" x14ac:dyDescent="0.35">
      <c r="L267" s="62"/>
    </row>
    <row r="268" spans="12:12" x14ac:dyDescent="0.35">
      <c r="L268" s="62"/>
    </row>
    <row r="269" spans="12:12" x14ac:dyDescent="0.35">
      <c r="L269" s="62"/>
    </row>
    <row r="270" spans="12:12" x14ac:dyDescent="0.35">
      <c r="L270" s="62"/>
    </row>
    <row r="271" spans="12:12" x14ac:dyDescent="0.35">
      <c r="L271" s="62"/>
    </row>
    <row r="272" spans="12:12" x14ac:dyDescent="0.35">
      <c r="L272" s="62"/>
    </row>
    <row r="273" spans="12:12" x14ac:dyDescent="0.35">
      <c r="L273" s="62"/>
    </row>
    <row r="274" spans="12:12" x14ac:dyDescent="0.35">
      <c r="L274" s="62"/>
    </row>
    <row r="275" spans="12:12" x14ac:dyDescent="0.35">
      <c r="L275" s="62"/>
    </row>
    <row r="276" spans="12:12" x14ac:dyDescent="0.35">
      <c r="L276" s="62"/>
    </row>
    <row r="277" spans="12:12" x14ac:dyDescent="0.35">
      <c r="L277" s="62"/>
    </row>
    <row r="278" spans="12:12" x14ac:dyDescent="0.35">
      <c r="L278" s="62"/>
    </row>
    <row r="279" spans="12:12" x14ac:dyDescent="0.35">
      <c r="L279" s="62"/>
    </row>
    <row r="280" spans="12:12" x14ac:dyDescent="0.35">
      <c r="L280" s="62"/>
    </row>
    <row r="281" spans="12:12" x14ac:dyDescent="0.35">
      <c r="L281" s="62"/>
    </row>
    <row r="282" spans="12:12" x14ac:dyDescent="0.35">
      <c r="L282" s="62"/>
    </row>
    <row r="283" spans="12:12" x14ac:dyDescent="0.35">
      <c r="L283" s="62"/>
    </row>
    <row r="284" spans="12:12" x14ac:dyDescent="0.35">
      <c r="L284" s="62"/>
    </row>
    <row r="285" spans="12:12" x14ac:dyDescent="0.35">
      <c r="L285" s="62"/>
    </row>
    <row r="286" spans="12:12" x14ac:dyDescent="0.35">
      <c r="L286" s="62"/>
    </row>
    <row r="287" spans="12:12" x14ac:dyDescent="0.35">
      <c r="L287" s="62"/>
    </row>
    <row r="288" spans="12:12" x14ac:dyDescent="0.35">
      <c r="L288" s="62"/>
    </row>
    <row r="289" spans="12:12" x14ac:dyDescent="0.35">
      <c r="L289" s="62"/>
    </row>
    <row r="290" spans="12:12" x14ac:dyDescent="0.35">
      <c r="L290" s="62"/>
    </row>
    <row r="291" spans="12:12" x14ac:dyDescent="0.35">
      <c r="L291" s="62"/>
    </row>
    <row r="292" spans="12:12" x14ac:dyDescent="0.35">
      <c r="L292" s="62"/>
    </row>
    <row r="293" spans="12:12" x14ac:dyDescent="0.35">
      <c r="L293" s="62"/>
    </row>
    <row r="294" spans="12:12" x14ac:dyDescent="0.35">
      <c r="L294" s="62"/>
    </row>
    <row r="295" spans="12:12" x14ac:dyDescent="0.35">
      <c r="L295" s="62"/>
    </row>
    <row r="296" spans="12:12" x14ac:dyDescent="0.35">
      <c r="L296" s="62"/>
    </row>
    <row r="297" spans="12:12" x14ac:dyDescent="0.35">
      <c r="L297" s="62"/>
    </row>
    <row r="298" spans="12:12" x14ac:dyDescent="0.35">
      <c r="L298" s="62"/>
    </row>
    <row r="299" spans="12:12" x14ac:dyDescent="0.35">
      <c r="L299" s="62"/>
    </row>
    <row r="300" spans="12:12" x14ac:dyDescent="0.35">
      <c r="L300" s="62"/>
    </row>
    <row r="301" spans="12:12" x14ac:dyDescent="0.35">
      <c r="L301" s="62"/>
    </row>
    <row r="302" spans="12:12" x14ac:dyDescent="0.35">
      <c r="L302" s="62"/>
    </row>
    <row r="303" spans="12:12" x14ac:dyDescent="0.35">
      <c r="L303" s="62"/>
    </row>
    <row r="304" spans="12:12" x14ac:dyDescent="0.35">
      <c r="L304" s="62"/>
    </row>
    <row r="305" spans="12:12" x14ac:dyDescent="0.35">
      <c r="L305" s="62"/>
    </row>
    <row r="306" spans="12:12" x14ac:dyDescent="0.35">
      <c r="L306" s="62"/>
    </row>
    <row r="307" spans="12:12" x14ac:dyDescent="0.35">
      <c r="L307" s="62"/>
    </row>
    <row r="308" spans="12:12" x14ac:dyDescent="0.35">
      <c r="L308" s="62"/>
    </row>
    <row r="309" spans="12:12" x14ac:dyDescent="0.35">
      <c r="L309" s="62"/>
    </row>
    <row r="310" spans="12:12" x14ac:dyDescent="0.35">
      <c r="L310" s="62"/>
    </row>
    <row r="311" spans="12:12" x14ac:dyDescent="0.35">
      <c r="L311" s="62"/>
    </row>
    <row r="312" spans="12:12" x14ac:dyDescent="0.35">
      <c r="L312" s="62"/>
    </row>
    <row r="313" spans="12:12" x14ac:dyDescent="0.35">
      <c r="L313" s="62"/>
    </row>
    <row r="314" spans="12:12" x14ac:dyDescent="0.35">
      <c r="L314" s="62"/>
    </row>
    <row r="315" spans="12:12" x14ac:dyDescent="0.35">
      <c r="L315" s="62"/>
    </row>
    <row r="316" spans="12:12" x14ac:dyDescent="0.35">
      <c r="L316" s="62"/>
    </row>
    <row r="317" spans="12:12" x14ac:dyDescent="0.35">
      <c r="L317" s="62"/>
    </row>
    <row r="318" spans="12:12" x14ac:dyDescent="0.35">
      <c r="L318" s="62"/>
    </row>
    <row r="319" spans="12:12" x14ac:dyDescent="0.35">
      <c r="L319" s="62"/>
    </row>
    <row r="320" spans="12:12" x14ac:dyDescent="0.35">
      <c r="L320" s="62"/>
    </row>
    <row r="321" spans="12:12" x14ac:dyDescent="0.35">
      <c r="L321" s="62"/>
    </row>
    <row r="322" spans="12:12" x14ac:dyDescent="0.35">
      <c r="L322" s="62"/>
    </row>
    <row r="323" spans="12:12" x14ac:dyDescent="0.35">
      <c r="L323" s="62"/>
    </row>
    <row r="324" spans="12:12" x14ac:dyDescent="0.35">
      <c r="L324" s="62"/>
    </row>
    <row r="325" spans="12:12" x14ac:dyDescent="0.35">
      <c r="L325" s="62"/>
    </row>
    <row r="326" spans="12:12" x14ac:dyDescent="0.35">
      <c r="L326" s="62"/>
    </row>
    <row r="327" spans="12:12" x14ac:dyDescent="0.35">
      <c r="L327" s="62"/>
    </row>
    <row r="328" spans="12:12" x14ac:dyDescent="0.35">
      <c r="L328" s="62"/>
    </row>
    <row r="329" spans="12:12" x14ac:dyDescent="0.35">
      <c r="L329" s="62"/>
    </row>
    <row r="330" spans="12:12" x14ac:dyDescent="0.35">
      <c r="L330" s="62"/>
    </row>
    <row r="331" spans="12:12" x14ac:dyDescent="0.35">
      <c r="L331" s="62"/>
    </row>
    <row r="332" spans="12:12" x14ac:dyDescent="0.35">
      <c r="L332" s="62"/>
    </row>
    <row r="333" spans="12:12" x14ac:dyDescent="0.35">
      <c r="L333" s="62"/>
    </row>
    <row r="334" spans="12:12" x14ac:dyDescent="0.35">
      <c r="L334" s="62"/>
    </row>
    <row r="335" spans="12:12" x14ac:dyDescent="0.35">
      <c r="L335" s="62"/>
    </row>
    <row r="336" spans="12:12" x14ac:dyDescent="0.35">
      <c r="L336" s="62"/>
    </row>
    <row r="337" spans="12:12" x14ac:dyDescent="0.35">
      <c r="L337" s="62"/>
    </row>
    <row r="338" spans="12:12" x14ac:dyDescent="0.35">
      <c r="L338" s="62"/>
    </row>
    <row r="339" spans="12:12" x14ac:dyDescent="0.35">
      <c r="L339" s="62"/>
    </row>
    <row r="340" spans="12:12" x14ac:dyDescent="0.35">
      <c r="L340" s="62"/>
    </row>
    <row r="341" spans="12:12" x14ac:dyDescent="0.35">
      <c r="L341" s="62"/>
    </row>
    <row r="342" spans="12:12" x14ac:dyDescent="0.35">
      <c r="L342" s="62"/>
    </row>
    <row r="343" spans="12:12" x14ac:dyDescent="0.35">
      <c r="L343" s="62"/>
    </row>
    <row r="344" spans="12:12" x14ac:dyDescent="0.35">
      <c r="L344" s="62"/>
    </row>
    <row r="345" spans="12:12" x14ac:dyDescent="0.35">
      <c r="L345" s="62"/>
    </row>
    <row r="346" spans="12:12" x14ac:dyDescent="0.35">
      <c r="L346" s="62"/>
    </row>
    <row r="347" spans="12:12" x14ac:dyDescent="0.35">
      <c r="L347" s="62"/>
    </row>
    <row r="348" spans="12:12" x14ac:dyDescent="0.35">
      <c r="L348" s="62"/>
    </row>
    <row r="349" spans="12:12" x14ac:dyDescent="0.35">
      <c r="L349" s="62"/>
    </row>
    <row r="350" spans="12:12" x14ac:dyDescent="0.35">
      <c r="L350" s="62"/>
    </row>
    <row r="351" spans="12:12" x14ac:dyDescent="0.35">
      <c r="L351" s="62"/>
    </row>
    <row r="352" spans="12:12" x14ac:dyDescent="0.35">
      <c r="L352" s="62"/>
    </row>
    <row r="353" spans="12:12" x14ac:dyDescent="0.35">
      <c r="L353" s="62"/>
    </row>
    <row r="354" spans="12:12" x14ac:dyDescent="0.35">
      <c r="L354" s="62"/>
    </row>
    <row r="355" spans="12:12" x14ac:dyDescent="0.35">
      <c r="L355" s="62"/>
    </row>
    <row r="356" spans="12:12" x14ac:dyDescent="0.35">
      <c r="L356" s="62"/>
    </row>
    <row r="357" spans="12:12" x14ac:dyDescent="0.35">
      <c r="L357" s="62"/>
    </row>
    <row r="358" spans="12:12" x14ac:dyDescent="0.35">
      <c r="L358" s="62"/>
    </row>
    <row r="359" spans="12:12" x14ac:dyDescent="0.35">
      <c r="L359" s="62"/>
    </row>
    <row r="360" spans="12:12" x14ac:dyDescent="0.35">
      <c r="L360" s="62"/>
    </row>
    <row r="361" spans="12:12" x14ac:dyDescent="0.35">
      <c r="L361" s="62"/>
    </row>
    <row r="362" spans="12:12" x14ac:dyDescent="0.35">
      <c r="L362" s="62"/>
    </row>
    <row r="363" spans="12:12" x14ac:dyDescent="0.35">
      <c r="L363" s="62"/>
    </row>
    <row r="364" spans="12:12" x14ac:dyDescent="0.35">
      <c r="L364" s="62"/>
    </row>
    <row r="365" spans="12:12" x14ac:dyDescent="0.35">
      <c r="L365" s="62"/>
    </row>
    <row r="366" spans="12:12" x14ac:dyDescent="0.35">
      <c r="L366" s="62"/>
    </row>
    <row r="367" spans="12:12" x14ac:dyDescent="0.35">
      <c r="L367" s="62"/>
    </row>
  </sheetData>
  <sheetProtection selectLockedCells="1"/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showGridLines="0" tabSelected="1" zoomScale="102" zoomScaleNormal="102" workbookViewId="0">
      <pane xSplit="3" ySplit="3" topLeftCell="D4" activePane="bottomRight" state="frozen"/>
      <selection pane="topRight" activeCell="C19" sqref="C19"/>
      <selection pane="bottomLeft" activeCell="C19" sqref="C19"/>
      <selection pane="bottomRight" activeCell="P4" sqref="P4"/>
    </sheetView>
  </sheetViews>
  <sheetFormatPr baseColWidth="10" defaultColWidth="11.453125" defaultRowHeight="14.5" x14ac:dyDescent="0.35"/>
  <cols>
    <col min="1" max="1" width="10.7265625" bestFit="1" customWidth="1"/>
    <col min="2" max="2" width="4" customWidth="1"/>
    <col min="3" max="3" width="4.26953125" style="63" customWidth="1"/>
    <col min="4" max="7" width="8.6328125" customWidth="1"/>
    <col min="8" max="8" width="6.6328125" customWidth="1"/>
    <col min="9" max="9" width="8.6328125" customWidth="1"/>
    <col min="10" max="10" width="18" customWidth="1"/>
    <col min="11" max="11" width="12.90625" customWidth="1"/>
    <col min="12" max="12" width="19.6328125" bestFit="1" customWidth="1"/>
    <col min="13" max="14" width="12.90625" customWidth="1"/>
    <col min="15" max="16" width="19.6328125" bestFit="1" customWidth="1"/>
    <col min="17" max="17" width="4" customWidth="1"/>
    <col min="18" max="18" width="19.6328125" bestFit="1" customWidth="1"/>
    <col min="19" max="19" width="7.36328125" customWidth="1"/>
    <col min="20" max="20" width="7.453125" customWidth="1"/>
    <col min="21" max="21" width="10.54296875" customWidth="1"/>
    <col min="22" max="22" width="9.453125" customWidth="1"/>
    <col min="23" max="23" width="11.54296875" hidden="1" customWidth="1"/>
    <col min="24" max="24" width="11.54296875" customWidth="1"/>
    <col min="25" max="25" width="2.1796875" hidden="1" customWidth="1"/>
    <col min="26" max="26" width="14.26953125" hidden="1" customWidth="1"/>
    <col min="27" max="27" width="3" hidden="1" customWidth="1"/>
  </cols>
  <sheetData>
    <row r="1" spans="1:19" ht="26" x14ac:dyDescent="0.6">
      <c r="A1" s="17" t="s">
        <v>0</v>
      </c>
      <c r="E1" s="94" t="s">
        <v>20</v>
      </c>
      <c r="J1" s="17"/>
      <c r="K1" t="s">
        <v>50</v>
      </c>
      <c r="L1" t="s">
        <v>55</v>
      </c>
      <c r="M1" s="74"/>
      <c r="Q1" t="s">
        <v>50</v>
      </c>
      <c r="R1" t="s">
        <v>55</v>
      </c>
      <c r="S1" s="74"/>
    </row>
    <row r="2" spans="1:19" s="47" customFormat="1" ht="22.4" customHeight="1" thickBot="1" x14ac:dyDescent="0.65">
      <c r="A2" s="64">
        <f>Start!C1</f>
        <v>2024</v>
      </c>
      <c r="B2" s="18">
        <f>A2</f>
        <v>2024</v>
      </c>
      <c r="C2" s="69"/>
      <c r="D2" s="9"/>
      <c r="E2" s="68" t="str">
        <f>IF(F2&lt;&gt;"",Start!E6,"")</f>
        <v/>
      </c>
      <c r="F2"/>
      <c r="H2"/>
      <c r="I2"/>
      <c r="J2" s="17"/>
      <c r="K2" t="s">
        <v>51</v>
      </c>
      <c r="L2" t="s">
        <v>52</v>
      </c>
      <c r="M2" s="75"/>
      <c r="Q2" t="s">
        <v>51</v>
      </c>
      <c r="R2" t="s">
        <v>52</v>
      </c>
      <c r="S2" s="75"/>
    </row>
    <row r="3" spans="1:19" s="24" customFormat="1" ht="15.5" customHeight="1" thickTop="1" x14ac:dyDescent="0.35">
      <c r="A3" s="22" t="s">
        <v>21</v>
      </c>
      <c r="B3" s="23" t="s">
        <v>22</v>
      </c>
      <c r="C3" s="70" t="s">
        <v>23</v>
      </c>
      <c r="D3" s="21" t="str">
        <f>Start!$B21</f>
        <v>Ivanov</v>
      </c>
      <c r="E3" s="21" t="str">
        <f>Start!$B22</f>
        <v>Jahnke</v>
      </c>
      <c r="F3" s="21" t="str">
        <f>Start!$B23</f>
        <v>Krausse</v>
      </c>
      <c r="G3" s="21" t="str">
        <f>Start!$B24</f>
        <v>Schmidt</v>
      </c>
      <c r="H3" s="80" t="str">
        <f>Start!$B25</f>
        <v>Thurau</v>
      </c>
      <c r="K3" t="s">
        <v>53</v>
      </c>
      <c r="L3" t="s">
        <v>54</v>
      </c>
      <c r="M3" s="76"/>
      <c r="Q3" t="s">
        <v>53</v>
      </c>
      <c r="R3" t="s">
        <v>54</v>
      </c>
      <c r="S3" s="76"/>
    </row>
    <row r="4" spans="1:19" ht="19.899999999999999" customHeight="1" x14ac:dyDescent="0.35">
      <c r="A4" s="12">
        <f>DATE(B2,1,1)</f>
        <v>45292</v>
      </c>
      <c r="B4" s="15">
        <f t="shared" ref="B4:B34" si="0">A4</f>
        <v>45292</v>
      </c>
      <c r="C4" s="71">
        <f>WEEKNUM(A4,21)</f>
        <v>1</v>
      </c>
      <c r="D4" s="77"/>
      <c r="E4" s="77"/>
      <c r="F4" s="77"/>
      <c r="G4" s="77"/>
      <c r="H4" s="81"/>
      <c r="I4" s="66">
        <f t="shared" ref="I4:I34" si="1">A4</f>
        <v>45292</v>
      </c>
      <c r="J4" s="67" t="str">
        <f>IFERROR(VLOOKUP(I4,Start!$A$4:$C$18,2,0),"")</f>
        <v>Neujahr</v>
      </c>
      <c r="K4" s="67" t="str">
        <f>IFERROR(VLOOKUP(I4,Start!$E$5:$G$6,2,0),"")</f>
        <v/>
      </c>
      <c r="L4" t="str">
        <f>IFERROR(VLOOKUP(I4,Start!$A$21:$C$25,2,0),"")</f>
        <v/>
      </c>
    </row>
    <row r="5" spans="1:19" ht="19.899999999999999" customHeight="1" x14ac:dyDescent="0.35">
      <c r="A5" s="12">
        <f>IFERROR(IF(MONTH(A4+1)=MONTH(A$4),A4+1,""),"")</f>
        <v>45293</v>
      </c>
      <c r="B5" s="15">
        <f t="shared" si="0"/>
        <v>45293</v>
      </c>
      <c r="C5" s="71">
        <f t="shared" ref="C5:C34" si="2">WEEKNUM(A5,21)</f>
        <v>1</v>
      </c>
      <c r="D5" s="77"/>
      <c r="E5" s="77"/>
      <c r="F5" s="77"/>
      <c r="G5" s="77"/>
      <c r="H5" s="81"/>
      <c r="I5" s="66">
        <f t="shared" si="1"/>
        <v>45293</v>
      </c>
      <c r="J5" s="67" t="str">
        <f>IFERROR(VLOOKUP(I5,Start!$A$4:$C$18,2,0),"")</f>
        <v/>
      </c>
      <c r="K5" s="67" t="str">
        <f>IFERROR(VLOOKUP(I5,Start!$E$5:$G$6,2,0),"")</f>
        <v/>
      </c>
      <c r="L5" t="str">
        <f>IFERROR(VLOOKUP(I5,Start!$A$21:$C$25,2,0),"")</f>
        <v/>
      </c>
    </row>
    <row r="6" spans="1:19" ht="18.75" customHeight="1" x14ac:dyDescent="0.35">
      <c r="A6" s="12">
        <f t="shared" ref="A6:A34" si="3">IFERROR(IF(MONTH(A5+1)=MONTH(A$4),A5+1,""),"")</f>
        <v>45294</v>
      </c>
      <c r="B6" s="15">
        <f t="shared" si="0"/>
        <v>45294</v>
      </c>
      <c r="C6" s="71">
        <f t="shared" si="2"/>
        <v>1</v>
      </c>
      <c r="D6" s="78"/>
      <c r="E6" s="78"/>
      <c r="F6" s="78"/>
      <c r="G6" s="78"/>
      <c r="H6" s="82"/>
      <c r="I6" s="66">
        <f t="shared" si="1"/>
        <v>45294</v>
      </c>
      <c r="J6" s="67" t="str">
        <f>IFERROR(VLOOKUP(I6,Start!$A$4:$C$18,2,0),"")</f>
        <v/>
      </c>
      <c r="K6" s="67" t="str">
        <f>IFERROR(VLOOKUP(I6,Start!$E$5:$G$6,2,0),"")</f>
        <v/>
      </c>
      <c r="L6" t="str">
        <f>IFERROR(VLOOKUP(I6,Start!$A$21:$C$25,2,0),"")</f>
        <v/>
      </c>
    </row>
    <row r="7" spans="1:19" ht="18.75" customHeight="1" x14ac:dyDescent="0.35">
      <c r="A7" s="12">
        <f t="shared" si="3"/>
        <v>45295</v>
      </c>
      <c r="B7" s="15">
        <f t="shared" si="0"/>
        <v>45295</v>
      </c>
      <c r="C7" s="71">
        <f t="shared" si="2"/>
        <v>1</v>
      </c>
      <c r="D7" s="77"/>
      <c r="E7" s="77"/>
      <c r="F7" s="77"/>
      <c r="G7" s="77"/>
      <c r="H7" s="81"/>
      <c r="I7" s="66">
        <f t="shared" si="1"/>
        <v>45295</v>
      </c>
      <c r="J7" s="67" t="str">
        <f>IFERROR(VLOOKUP(I7,Start!$A$4:$C$18,2,0),"")</f>
        <v/>
      </c>
      <c r="K7" s="67" t="str">
        <f>IFERROR(VLOOKUP(I7,Start!$E$5:$G$6,2,0),"")</f>
        <v/>
      </c>
      <c r="L7" t="str">
        <f>IFERROR(VLOOKUP(I7,Start!$A$21:$C$25,2,0),"")</f>
        <v/>
      </c>
    </row>
    <row r="8" spans="1:19" ht="18.75" customHeight="1" x14ac:dyDescent="0.35">
      <c r="A8" s="12">
        <f t="shared" si="3"/>
        <v>45296</v>
      </c>
      <c r="B8" s="15">
        <f t="shared" si="0"/>
        <v>45296</v>
      </c>
      <c r="C8" s="71">
        <f t="shared" si="2"/>
        <v>1</v>
      </c>
      <c r="D8" s="78"/>
      <c r="E8" s="78"/>
      <c r="F8" s="78"/>
      <c r="G8" s="78"/>
      <c r="H8" s="82"/>
      <c r="I8" s="66">
        <f t="shared" si="1"/>
        <v>45296</v>
      </c>
      <c r="J8" s="67" t="str">
        <f>IFERROR(VLOOKUP(I8,Start!$A$4:$C$18,2,0),"")</f>
        <v/>
      </c>
      <c r="K8" s="67" t="str">
        <f>IFERROR(VLOOKUP(I8,Start!$E$5:$G$6,2,0),"")</f>
        <v/>
      </c>
      <c r="L8" t="str">
        <f>IFERROR(VLOOKUP(I8,Start!$A$21:$C$25,2,0),"")</f>
        <v>Schmidt</v>
      </c>
    </row>
    <row r="9" spans="1:19" ht="18.75" customHeight="1" x14ac:dyDescent="0.35">
      <c r="A9" s="12">
        <f t="shared" si="3"/>
        <v>45297</v>
      </c>
      <c r="B9" s="15">
        <f t="shared" si="0"/>
        <v>45297</v>
      </c>
      <c r="C9" s="71">
        <f t="shared" si="2"/>
        <v>1</v>
      </c>
      <c r="D9" s="77"/>
      <c r="E9" s="77"/>
      <c r="F9" s="77"/>
      <c r="G9" s="77"/>
      <c r="H9" s="81"/>
      <c r="I9" s="66">
        <f t="shared" si="1"/>
        <v>45297</v>
      </c>
      <c r="J9" s="67" t="str">
        <f>IFERROR(VLOOKUP(I9,Start!$A$4:$C$18,2,0),"")</f>
        <v/>
      </c>
      <c r="K9" s="67" t="str">
        <f>IFERROR(VLOOKUP(I9,Start!$E$5:$G$6,2,0),"")</f>
        <v/>
      </c>
      <c r="L9" t="str">
        <f>IFERROR(VLOOKUP(I9,Start!$A$21:$C$25,2,0),"")</f>
        <v/>
      </c>
    </row>
    <row r="10" spans="1:19" ht="18.75" customHeight="1" x14ac:dyDescent="0.35">
      <c r="A10" s="12">
        <f t="shared" si="3"/>
        <v>45298</v>
      </c>
      <c r="B10" s="15">
        <f t="shared" si="0"/>
        <v>45298</v>
      </c>
      <c r="C10" s="71">
        <f t="shared" si="2"/>
        <v>1</v>
      </c>
      <c r="D10" s="78"/>
      <c r="E10" s="78"/>
      <c r="F10" s="78"/>
      <c r="G10" s="78"/>
      <c r="H10" s="82"/>
      <c r="I10" s="66">
        <f t="shared" si="1"/>
        <v>45298</v>
      </c>
      <c r="J10" s="67" t="str">
        <f>IFERROR(VLOOKUP(I10,Start!$A$4:$C$18,2,0),"")</f>
        <v/>
      </c>
      <c r="K10" s="67" t="str">
        <f>IFERROR(VLOOKUP(I10,Start!$E$5:$G$6,2,0),"")</f>
        <v/>
      </c>
      <c r="L10" t="str">
        <f>IFERROR(VLOOKUP(I10,Start!$A$21:$C$25,2,0),"")</f>
        <v/>
      </c>
    </row>
    <row r="11" spans="1:19" ht="18.75" customHeight="1" x14ac:dyDescent="0.35">
      <c r="A11" s="12">
        <f t="shared" si="3"/>
        <v>45299</v>
      </c>
      <c r="B11" s="15">
        <f t="shared" si="0"/>
        <v>45299</v>
      </c>
      <c r="C11" s="71">
        <f t="shared" si="2"/>
        <v>2</v>
      </c>
      <c r="D11" s="77"/>
      <c r="E11" s="77"/>
      <c r="F11" s="77"/>
      <c r="G11" s="77"/>
      <c r="H11" s="81"/>
      <c r="I11" s="66">
        <f t="shared" si="1"/>
        <v>45299</v>
      </c>
      <c r="J11" s="67" t="str">
        <f>IFERROR(VLOOKUP(I11,Start!$A$4:$C$18,2,0),"")</f>
        <v/>
      </c>
      <c r="K11" s="67" t="str">
        <f>IFERROR(VLOOKUP(I11,Start!$E$5:$G$6,2,0),"")</f>
        <v/>
      </c>
      <c r="L11" t="str">
        <f>IFERROR(VLOOKUP(I11,Start!$A$21:$C$25,2,0),"")</f>
        <v/>
      </c>
    </row>
    <row r="12" spans="1:19" ht="18.75" customHeight="1" x14ac:dyDescent="0.35">
      <c r="A12" s="12">
        <f t="shared" si="3"/>
        <v>45300</v>
      </c>
      <c r="B12" s="15">
        <f t="shared" si="0"/>
        <v>45300</v>
      </c>
      <c r="C12" s="71">
        <f t="shared" si="2"/>
        <v>2</v>
      </c>
      <c r="D12" s="78"/>
      <c r="E12" s="78"/>
      <c r="F12" s="78"/>
      <c r="G12" s="78"/>
      <c r="H12" s="82"/>
      <c r="I12" s="66">
        <f t="shared" si="1"/>
        <v>45300</v>
      </c>
      <c r="J12" s="67" t="str">
        <f>IFERROR(VLOOKUP(I12,Start!$A$4:$C$18,2,0),"")</f>
        <v/>
      </c>
      <c r="K12" s="67" t="str">
        <f>IFERROR(VLOOKUP(I12,Start!$E$5:$G$6,2,0),"")</f>
        <v/>
      </c>
      <c r="L12" t="str">
        <f>IFERROR(VLOOKUP(I12,Start!$A$21:$C$25,2,0),"")</f>
        <v/>
      </c>
    </row>
    <row r="13" spans="1:19" ht="18.75" customHeight="1" x14ac:dyDescent="0.35">
      <c r="A13" s="12">
        <f t="shared" si="3"/>
        <v>45301</v>
      </c>
      <c r="B13" s="15">
        <f t="shared" si="0"/>
        <v>45301</v>
      </c>
      <c r="C13" s="71">
        <f t="shared" si="2"/>
        <v>2</v>
      </c>
      <c r="D13" s="77"/>
      <c r="E13" s="77"/>
      <c r="F13" s="77"/>
      <c r="G13" s="77"/>
      <c r="H13" s="81"/>
      <c r="I13" s="66">
        <f t="shared" si="1"/>
        <v>45301</v>
      </c>
      <c r="J13" s="67" t="str">
        <f>IFERROR(VLOOKUP(I13,Start!$A$4:$C$18,2,0),"")</f>
        <v/>
      </c>
      <c r="K13" s="67" t="str">
        <f>IFERROR(VLOOKUP(I13,Start!$E$5:$G$6,2,0),"")</f>
        <v/>
      </c>
      <c r="L13" t="str">
        <f>IFERROR(VLOOKUP(I13,Start!$A$21:$C$25,2,0),"")</f>
        <v/>
      </c>
    </row>
    <row r="14" spans="1:19" ht="18.75" customHeight="1" x14ac:dyDescent="0.35">
      <c r="A14" s="12">
        <f t="shared" si="3"/>
        <v>45302</v>
      </c>
      <c r="B14" s="15">
        <f t="shared" si="0"/>
        <v>45302</v>
      </c>
      <c r="C14" s="71">
        <f t="shared" si="2"/>
        <v>2</v>
      </c>
      <c r="D14" s="78"/>
      <c r="E14" s="78"/>
      <c r="F14" s="78"/>
      <c r="G14" s="78"/>
      <c r="H14" s="82"/>
      <c r="I14" s="66">
        <f t="shared" si="1"/>
        <v>45302</v>
      </c>
      <c r="J14" s="67" t="str">
        <f>IFERROR(VLOOKUP(I14,Start!$A$4:$C$18,2,0),"")</f>
        <v/>
      </c>
      <c r="K14" s="67" t="str">
        <f>IFERROR(VLOOKUP(I14,Start!$E$5:$G$6,2,0),"")</f>
        <v/>
      </c>
      <c r="L14" t="str">
        <f>IFERROR(VLOOKUP(I14,Start!$A$21:$C$25,2,0),"")</f>
        <v/>
      </c>
    </row>
    <row r="15" spans="1:19" ht="18.75" customHeight="1" x14ac:dyDescent="0.35">
      <c r="A15" s="12">
        <f t="shared" si="3"/>
        <v>45303</v>
      </c>
      <c r="B15" s="15">
        <f t="shared" si="0"/>
        <v>45303</v>
      </c>
      <c r="C15" s="71">
        <f t="shared" si="2"/>
        <v>2</v>
      </c>
      <c r="D15" s="77"/>
      <c r="E15" s="77"/>
      <c r="F15" s="77"/>
      <c r="G15" s="77"/>
      <c r="H15" s="81"/>
      <c r="I15" s="66">
        <f t="shared" si="1"/>
        <v>45303</v>
      </c>
      <c r="J15" s="67" t="str">
        <f>IFERROR(VLOOKUP(I15,Start!$A$4:$C$18,2,0),"")</f>
        <v/>
      </c>
      <c r="K15" s="67" t="str">
        <f>IFERROR(VLOOKUP(I15,Start!$E$5:$G$6,2,0),"")</f>
        <v/>
      </c>
      <c r="L15" t="str">
        <f>IFERROR(VLOOKUP(I15,Start!$A$21:$C$25,2,0),"")</f>
        <v/>
      </c>
    </row>
    <row r="16" spans="1:19" ht="18.75" customHeight="1" x14ac:dyDescent="0.35">
      <c r="A16" s="12">
        <f t="shared" si="3"/>
        <v>45304</v>
      </c>
      <c r="B16" s="15">
        <f t="shared" si="0"/>
        <v>45304</v>
      </c>
      <c r="C16" s="71">
        <f t="shared" si="2"/>
        <v>2</v>
      </c>
      <c r="D16" s="78"/>
      <c r="E16" s="78"/>
      <c r="F16" s="78"/>
      <c r="G16" s="78"/>
      <c r="H16" s="82"/>
      <c r="I16" s="66">
        <f t="shared" si="1"/>
        <v>45304</v>
      </c>
      <c r="J16" s="67" t="str">
        <f>IFERROR(VLOOKUP(I16,Start!$A$4:$C$18,2,0),"")</f>
        <v/>
      </c>
      <c r="K16" s="67" t="str">
        <f>IFERROR(VLOOKUP(I16,Start!$E$5:$G$6,2,0),"")</f>
        <v/>
      </c>
      <c r="L16" t="str">
        <f>IFERROR(VLOOKUP(I16,Start!$A$21:$C$25,2,0),"")</f>
        <v/>
      </c>
    </row>
    <row r="17" spans="1:12" ht="18.75" customHeight="1" x14ac:dyDescent="0.35">
      <c r="A17" s="12">
        <f t="shared" si="3"/>
        <v>45305</v>
      </c>
      <c r="B17" s="15">
        <f t="shared" si="0"/>
        <v>45305</v>
      </c>
      <c r="C17" s="71">
        <f t="shared" si="2"/>
        <v>2</v>
      </c>
      <c r="D17" s="77"/>
      <c r="E17" s="77"/>
      <c r="F17" s="77"/>
      <c r="G17" s="77"/>
      <c r="H17" s="81"/>
      <c r="I17" s="66">
        <f t="shared" si="1"/>
        <v>45305</v>
      </c>
      <c r="J17" s="67" t="str">
        <f>IFERROR(VLOOKUP(I17,Start!$A$4:$C$18,2,0),"")</f>
        <v/>
      </c>
      <c r="K17" s="67" t="str">
        <f>IFERROR(VLOOKUP(I17,Start!$E$5:$G$6,2,0),"")</f>
        <v/>
      </c>
      <c r="L17" t="str">
        <f>IFERROR(VLOOKUP(I17,Start!$A$21:$C$25,2,0),"")</f>
        <v/>
      </c>
    </row>
    <row r="18" spans="1:12" ht="18.75" customHeight="1" x14ac:dyDescent="0.35">
      <c r="A18" s="12">
        <f t="shared" si="3"/>
        <v>45306</v>
      </c>
      <c r="B18" s="15">
        <f t="shared" si="0"/>
        <v>45306</v>
      </c>
      <c r="C18" s="71">
        <f t="shared" si="2"/>
        <v>3</v>
      </c>
      <c r="D18" s="78"/>
      <c r="E18" s="78"/>
      <c r="F18" s="78"/>
      <c r="G18" s="78"/>
      <c r="H18" s="82"/>
      <c r="I18" s="66">
        <f t="shared" si="1"/>
        <v>45306</v>
      </c>
      <c r="J18" s="67" t="str">
        <f>IFERROR(VLOOKUP(I18,Start!$A$4:$C$18,2,0),"")</f>
        <v/>
      </c>
      <c r="K18" s="67" t="str">
        <f>IFERROR(VLOOKUP(I18,Start!$E$5:$G$6,2,0),"")</f>
        <v/>
      </c>
      <c r="L18" t="str">
        <f>IFERROR(VLOOKUP(I18,Start!$A$21:$C$25,2,0),"")</f>
        <v/>
      </c>
    </row>
    <row r="19" spans="1:12" ht="18.75" customHeight="1" x14ac:dyDescent="0.35">
      <c r="A19" s="12">
        <f t="shared" si="3"/>
        <v>45307</v>
      </c>
      <c r="B19" s="15">
        <f t="shared" si="0"/>
        <v>45307</v>
      </c>
      <c r="C19" s="71">
        <f t="shared" si="2"/>
        <v>3</v>
      </c>
      <c r="D19" s="77"/>
      <c r="E19" s="77"/>
      <c r="F19" s="77"/>
      <c r="G19" s="77"/>
      <c r="H19" s="81"/>
      <c r="I19" s="66">
        <f t="shared" si="1"/>
        <v>45307</v>
      </c>
      <c r="J19" s="67" t="str">
        <f>IFERROR(VLOOKUP(I19,Start!$A$4:$C$18,2,0),"")</f>
        <v/>
      </c>
      <c r="K19" s="67" t="str">
        <f>IFERROR(VLOOKUP(I19,Start!$E$5:$G$6,2,0),"")</f>
        <v/>
      </c>
      <c r="L19" t="str">
        <f>IFERROR(VLOOKUP(I19,Start!$A$21:$C$25,2,0),"")</f>
        <v/>
      </c>
    </row>
    <row r="20" spans="1:12" ht="18.75" customHeight="1" x14ac:dyDescent="0.35">
      <c r="A20" s="12">
        <f t="shared" si="3"/>
        <v>45308</v>
      </c>
      <c r="B20" s="15">
        <f t="shared" si="0"/>
        <v>45308</v>
      </c>
      <c r="C20" s="71">
        <f t="shared" si="2"/>
        <v>3</v>
      </c>
      <c r="D20" s="78"/>
      <c r="E20" s="78"/>
      <c r="F20" s="78"/>
      <c r="G20" s="78"/>
      <c r="H20" s="82"/>
      <c r="I20" s="66">
        <f t="shared" si="1"/>
        <v>45308</v>
      </c>
      <c r="J20" s="67" t="str">
        <f>IFERROR(VLOOKUP(I20,Start!$A$4:$C$18,2,0),"")</f>
        <v/>
      </c>
      <c r="K20" s="67" t="str">
        <f>IFERROR(VLOOKUP(I20,Start!$E$5:$G$6,2,0),"")</f>
        <v/>
      </c>
      <c r="L20" t="str">
        <f>IFERROR(VLOOKUP(I20,Start!$A$21:$C$25,2,0),"")</f>
        <v/>
      </c>
    </row>
    <row r="21" spans="1:12" ht="18.75" customHeight="1" x14ac:dyDescent="0.35">
      <c r="A21" s="12">
        <f t="shared" si="3"/>
        <v>45309</v>
      </c>
      <c r="B21" s="15">
        <f t="shared" si="0"/>
        <v>45309</v>
      </c>
      <c r="C21" s="71">
        <f t="shared" si="2"/>
        <v>3</v>
      </c>
      <c r="D21" s="77"/>
      <c r="E21" s="77"/>
      <c r="F21" s="77"/>
      <c r="G21" s="77"/>
      <c r="H21" s="81"/>
      <c r="I21" s="66">
        <f t="shared" si="1"/>
        <v>45309</v>
      </c>
      <c r="J21" s="67" t="str">
        <f>IFERROR(VLOOKUP(I21,Start!$A$4:$C$18,2,0),"")</f>
        <v/>
      </c>
      <c r="K21" s="67" t="str">
        <f>IFERROR(VLOOKUP(I21,Start!$E$5:$G$6,2,0),"")</f>
        <v/>
      </c>
      <c r="L21" t="str">
        <f>IFERROR(VLOOKUP(I21,Start!$A$21:$C$25,2,0),"")</f>
        <v/>
      </c>
    </row>
    <row r="22" spans="1:12" ht="18.75" customHeight="1" x14ac:dyDescent="0.35">
      <c r="A22" s="12">
        <f t="shared" si="3"/>
        <v>45310</v>
      </c>
      <c r="B22" s="15">
        <f t="shared" si="0"/>
        <v>45310</v>
      </c>
      <c r="C22" s="71">
        <f t="shared" si="2"/>
        <v>3</v>
      </c>
      <c r="D22" s="78"/>
      <c r="E22" s="78"/>
      <c r="F22" s="78"/>
      <c r="G22" s="78"/>
      <c r="H22" s="82"/>
      <c r="I22" s="66">
        <f t="shared" si="1"/>
        <v>45310</v>
      </c>
      <c r="J22" s="67" t="str">
        <f>IFERROR(VLOOKUP(I22,Start!$A$4:$C$18,2,0),"")</f>
        <v/>
      </c>
      <c r="K22" s="67" t="str">
        <f>IFERROR(VLOOKUP(I22,Start!$E$5:$G$6,2,0),"")</f>
        <v/>
      </c>
      <c r="L22" t="str">
        <f>IFERROR(VLOOKUP(I22,Start!$A$21:$C$25,2,0),"")</f>
        <v/>
      </c>
    </row>
    <row r="23" spans="1:12" ht="18.75" customHeight="1" x14ac:dyDescent="0.35">
      <c r="A23" s="12">
        <f t="shared" si="3"/>
        <v>45311</v>
      </c>
      <c r="B23" s="15">
        <f t="shared" si="0"/>
        <v>45311</v>
      </c>
      <c r="C23" s="71">
        <f t="shared" si="2"/>
        <v>3</v>
      </c>
      <c r="D23" s="77"/>
      <c r="E23" s="77"/>
      <c r="F23" s="77"/>
      <c r="G23" s="77"/>
      <c r="H23" s="81"/>
      <c r="I23" s="66">
        <f t="shared" si="1"/>
        <v>45311</v>
      </c>
      <c r="J23" s="67" t="str">
        <f>IFERROR(VLOOKUP(I23,Start!$A$4:$C$18,2,0),"")</f>
        <v/>
      </c>
      <c r="K23" s="67" t="str">
        <f>IFERROR(VLOOKUP(I23,Start!$E$5:$G$6,2,0),"")</f>
        <v/>
      </c>
      <c r="L23" t="str">
        <f>IFERROR(VLOOKUP(I23,Start!$A$21:$C$25,2,0),"")</f>
        <v/>
      </c>
    </row>
    <row r="24" spans="1:12" ht="18.75" customHeight="1" x14ac:dyDescent="0.35">
      <c r="A24" s="12">
        <f t="shared" si="3"/>
        <v>45312</v>
      </c>
      <c r="B24" s="15">
        <f t="shared" si="0"/>
        <v>45312</v>
      </c>
      <c r="C24" s="71">
        <f t="shared" si="2"/>
        <v>3</v>
      </c>
      <c r="D24" s="78"/>
      <c r="E24" s="78"/>
      <c r="F24" s="78"/>
      <c r="G24" s="78"/>
      <c r="H24" s="82"/>
      <c r="I24" s="66">
        <f t="shared" si="1"/>
        <v>45312</v>
      </c>
      <c r="J24" s="67" t="str">
        <f>IFERROR(VLOOKUP(I24,Start!$A$4:$C$18,2,0),"")</f>
        <v/>
      </c>
      <c r="K24" s="67" t="str">
        <f>IFERROR(VLOOKUP(I24,Start!$E$5:$G$6,2,0),"")</f>
        <v/>
      </c>
      <c r="L24" t="str">
        <f>IFERROR(VLOOKUP(I24,Start!$A$21:$C$25,2,0),"")</f>
        <v/>
      </c>
    </row>
    <row r="25" spans="1:12" ht="18.75" customHeight="1" x14ac:dyDescent="0.35">
      <c r="A25" s="12">
        <f t="shared" si="3"/>
        <v>45313</v>
      </c>
      <c r="B25" s="15">
        <f t="shared" si="0"/>
        <v>45313</v>
      </c>
      <c r="C25" s="71">
        <f t="shared" si="2"/>
        <v>4</v>
      </c>
      <c r="D25" s="77"/>
      <c r="E25" s="77"/>
      <c r="F25" s="77"/>
      <c r="G25" s="77"/>
      <c r="H25" s="81"/>
      <c r="I25" s="66">
        <f t="shared" si="1"/>
        <v>45313</v>
      </c>
      <c r="J25" s="67" t="str">
        <f>IFERROR(VLOOKUP(I25,Start!$A$4:$C$18,2,0),"")</f>
        <v/>
      </c>
      <c r="K25" s="67" t="str">
        <f>IFERROR(VLOOKUP(I25,Start!$E$5:$G$6,2,0),"")</f>
        <v/>
      </c>
      <c r="L25" t="str">
        <f>IFERROR(VLOOKUP(I25,Start!$A$21:$C$25,2,0),"")</f>
        <v/>
      </c>
    </row>
    <row r="26" spans="1:12" ht="18.75" customHeight="1" x14ac:dyDescent="0.35">
      <c r="A26" s="12">
        <f t="shared" si="3"/>
        <v>45314</v>
      </c>
      <c r="B26" s="15">
        <f t="shared" si="0"/>
        <v>45314</v>
      </c>
      <c r="C26" s="71">
        <f t="shared" si="2"/>
        <v>4</v>
      </c>
      <c r="D26" s="78"/>
      <c r="E26" s="78"/>
      <c r="F26" s="78"/>
      <c r="G26" s="78"/>
      <c r="H26" s="82"/>
      <c r="I26" s="66">
        <f t="shared" si="1"/>
        <v>45314</v>
      </c>
      <c r="J26" s="67" t="str">
        <f>IFERROR(VLOOKUP(I26,Start!$A$4:$C$18,2,0),"")</f>
        <v/>
      </c>
      <c r="K26" s="67" t="str">
        <f>IFERROR(VLOOKUP(I26,Start!$E$5:$G$6,2,0),"")</f>
        <v/>
      </c>
      <c r="L26" t="str">
        <f>IFERROR(VLOOKUP(I26,Start!$A$21:$C$25,2,0),"")</f>
        <v/>
      </c>
    </row>
    <row r="27" spans="1:12" ht="18.75" customHeight="1" x14ac:dyDescent="0.35">
      <c r="A27" s="12">
        <f t="shared" si="3"/>
        <v>45315</v>
      </c>
      <c r="B27" s="15">
        <f t="shared" si="0"/>
        <v>45315</v>
      </c>
      <c r="C27" s="71">
        <f t="shared" si="2"/>
        <v>4</v>
      </c>
      <c r="D27" s="77"/>
      <c r="E27" s="77"/>
      <c r="F27" s="77"/>
      <c r="G27" s="77"/>
      <c r="H27" s="81"/>
      <c r="I27" s="66">
        <f t="shared" si="1"/>
        <v>45315</v>
      </c>
      <c r="J27" s="67" t="str">
        <f>IFERROR(VLOOKUP(I27,Start!$A$4:$C$18,2,0),"")</f>
        <v/>
      </c>
      <c r="K27" s="67" t="str">
        <f>IFERROR(VLOOKUP(I27,Start!$E$5:$G$6,2,0),"")</f>
        <v/>
      </c>
      <c r="L27" t="str">
        <f>IFERROR(VLOOKUP(I27,Start!$A$21:$C$25,2,0),"")</f>
        <v/>
      </c>
    </row>
    <row r="28" spans="1:12" ht="18.75" customHeight="1" x14ac:dyDescent="0.35">
      <c r="A28" s="12">
        <f t="shared" si="3"/>
        <v>45316</v>
      </c>
      <c r="B28" s="15">
        <f t="shared" si="0"/>
        <v>45316</v>
      </c>
      <c r="C28" s="71">
        <f t="shared" si="2"/>
        <v>4</v>
      </c>
      <c r="D28" s="78"/>
      <c r="E28" s="78"/>
      <c r="F28" s="78"/>
      <c r="G28" s="78"/>
      <c r="H28" s="82"/>
      <c r="I28" s="66">
        <f t="shared" si="1"/>
        <v>45316</v>
      </c>
      <c r="J28" s="67" t="str">
        <f>IFERROR(VLOOKUP(I28,Start!$A$4:$C$18,2,0),"")</f>
        <v/>
      </c>
      <c r="K28" s="67" t="str">
        <f>IFERROR(VLOOKUP(I28,Start!$E$5:$G$6,2,0),"")</f>
        <v/>
      </c>
      <c r="L28" t="str">
        <f>IFERROR(VLOOKUP(I28,Start!$A$21:$C$25,2,0),"")</f>
        <v/>
      </c>
    </row>
    <row r="29" spans="1:12" ht="18.75" customHeight="1" x14ac:dyDescent="0.35">
      <c r="A29" s="12">
        <f t="shared" si="3"/>
        <v>45317</v>
      </c>
      <c r="B29" s="15">
        <f t="shared" si="0"/>
        <v>45317</v>
      </c>
      <c r="C29" s="71">
        <f t="shared" si="2"/>
        <v>4</v>
      </c>
      <c r="D29" s="77"/>
      <c r="E29" s="77"/>
      <c r="F29" s="77"/>
      <c r="G29" s="77"/>
      <c r="H29" s="81"/>
      <c r="I29" s="66">
        <f t="shared" si="1"/>
        <v>45317</v>
      </c>
      <c r="J29" s="67" t="str">
        <f>IFERROR(VLOOKUP(I29,Start!$A$4:$C$18,2,0),"")</f>
        <v/>
      </c>
      <c r="K29" s="67" t="str">
        <f>IFERROR(VLOOKUP(I29,Start!$E$5:$G$6,2,0),"")</f>
        <v/>
      </c>
      <c r="L29" t="str">
        <f>IFERROR(VLOOKUP(I29,Start!$A$21:$C$25,2,0),"")</f>
        <v/>
      </c>
    </row>
    <row r="30" spans="1:12" ht="18.75" customHeight="1" x14ac:dyDescent="0.35">
      <c r="A30" s="12">
        <f t="shared" si="3"/>
        <v>45318</v>
      </c>
      <c r="B30" s="15">
        <f t="shared" si="0"/>
        <v>45318</v>
      </c>
      <c r="C30" s="71">
        <f t="shared" si="2"/>
        <v>4</v>
      </c>
      <c r="D30" s="78"/>
      <c r="E30" s="78"/>
      <c r="F30" s="78"/>
      <c r="G30" s="78"/>
      <c r="H30" s="82"/>
      <c r="I30" s="66">
        <f t="shared" si="1"/>
        <v>45318</v>
      </c>
      <c r="J30" s="67" t="str">
        <f>IFERROR(VLOOKUP(I30,Start!$A$4:$C$18,2,0),"")</f>
        <v/>
      </c>
      <c r="K30" s="67" t="str">
        <f>IFERROR(VLOOKUP(I30,Start!$E$5:$G$6,2,0),"")</f>
        <v/>
      </c>
      <c r="L30" t="str">
        <f>IFERROR(VLOOKUP(I30,Start!$A$21:$C$25,2,0),"")</f>
        <v/>
      </c>
    </row>
    <row r="31" spans="1:12" ht="18.75" customHeight="1" x14ac:dyDescent="0.35">
      <c r="A31" s="12">
        <f t="shared" si="3"/>
        <v>45319</v>
      </c>
      <c r="B31" s="15">
        <f t="shared" si="0"/>
        <v>45319</v>
      </c>
      <c r="C31" s="71">
        <f t="shared" si="2"/>
        <v>4</v>
      </c>
      <c r="D31" s="77"/>
      <c r="E31" s="77"/>
      <c r="F31" s="77"/>
      <c r="G31" s="77"/>
      <c r="H31" s="81"/>
      <c r="I31" s="66">
        <f t="shared" si="1"/>
        <v>45319</v>
      </c>
      <c r="J31" s="67" t="str">
        <f>IFERROR(VLOOKUP(I31,Start!$A$4:$C$18,2,0),"")</f>
        <v/>
      </c>
      <c r="K31" s="67" t="str">
        <f>IFERROR(VLOOKUP(I31,Start!$E$5:$G$6,2,0),"")</f>
        <v/>
      </c>
      <c r="L31" t="str">
        <f>IFERROR(VLOOKUP(I31,Start!$A$21:$C$25,2,0),"")</f>
        <v/>
      </c>
    </row>
    <row r="32" spans="1:12" ht="18.75" customHeight="1" x14ac:dyDescent="0.35">
      <c r="A32" s="12">
        <f t="shared" si="3"/>
        <v>45320</v>
      </c>
      <c r="B32" s="15">
        <f t="shared" si="0"/>
        <v>45320</v>
      </c>
      <c r="C32" s="71">
        <f>IF(A32="","",WEEKNUM(A32,21))</f>
        <v>5</v>
      </c>
      <c r="D32" s="78"/>
      <c r="E32" s="78"/>
      <c r="F32" s="78"/>
      <c r="G32" s="78"/>
      <c r="H32" s="82"/>
      <c r="I32" s="66">
        <f t="shared" si="1"/>
        <v>45320</v>
      </c>
      <c r="J32" s="67" t="str">
        <f>IFERROR(VLOOKUP(I32,Start!$A$4:$C$18,2,0),"")</f>
        <v/>
      </c>
      <c r="K32" s="67" t="str">
        <f>IFERROR(VLOOKUP(I32,Start!$E$5:$G$6,2,0),"")</f>
        <v/>
      </c>
      <c r="L32" t="str">
        <f>IFERROR(VLOOKUP(I32,Start!$A$21:$C$25,2,0),"")</f>
        <v/>
      </c>
    </row>
    <row r="33" spans="1:12" ht="18.75" customHeight="1" x14ac:dyDescent="0.35">
      <c r="A33" s="12">
        <f t="shared" si="3"/>
        <v>45321</v>
      </c>
      <c r="B33" s="15">
        <f t="shared" si="0"/>
        <v>45321</v>
      </c>
      <c r="C33" s="71">
        <f t="shared" ref="C33:C34" si="4">IF(A33="","",WEEKNUM(A33,21))</f>
        <v>5</v>
      </c>
      <c r="D33" s="78"/>
      <c r="E33" s="78"/>
      <c r="F33" s="78"/>
      <c r="G33" s="78"/>
      <c r="H33" s="82"/>
      <c r="I33" s="66">
        <f t="shared" si="1"/>
        <v>45321</v>
      </c>
      <c r="J33" s="67" t="str">
        <f>IFERROR(VLOOKUP(I33,Start!$A$4:$C$18,2,0),"")</f>
        <v/>
      </c>
      <c r="K33" s="67" t="str">
        <f>IFERROR(VLOOKUP(I33,Start!$E$5:$G$6,2,0),"")</f>
        <v/>
      </c>
      <c r="L33" t="str">
        <f>IFERROR(VLOOKUP(I33,Start!$A$21:$C$25,2,0),"")</f>
        <v/>
      </c>
    </row>
    <row r="34" spans="1:12" ht="18.75" customHeight="1" thickBot="1" x14ac:dyDescent="0.4">
      <c r="A34" s="13">
        <f t="shared" si="3"/>
        <v>45322</v>
      </c>
      <c r="B34" s="16">
        <f t="shared" si="0"/>
        <v>45322</v>
      </c>
      <c r="C34" s="72">
        <f t="shared" si="4"/>
        <v>5</v>
      </c>
      <c r="D34" s="79"/>
      <c r="E34" s="79"/>
      <c r="F34" s="79"/>
      <c r="G34" s="79"/>
      <c r="H34" s="83"/>
      <c r="I34" s="66">
        <f t="shared" si="1"/>
        <v>45322</v>
      </c>
      <c r="J34" s="67" t="str">
        <f>IFERROR(VLOOKUP(I34,Start!$A$4:$C$18,2,0),"")</f>
        <v/>
      </c>
      <c r="K34" s="67" t="str">
        <f>IFERROR(VLOOKUP(I34,Start!$E$5:$G$6,2,0),"")</f>
        <v/>
      </c>
      <c r="L34" t="str">
        <f>IFERROR(VLOOKUP(I34,Start!$A$21:$C$25,2,0),"")</f>
        <v/>
      </c>
    </row>
    <row r="35" spans="1:12" ht="15" thickTop="1" x14ac:dyDescent="0.35">
      <c r="C35" s="60"/>
      <c r="D35" s="10"/>
      <c r="E35" s="10"/>
      <c r="F35" s="10"/>
      <c r="G35" s="10"/>
      <c r="H35" s="10"/>
    </row>
    <row r="36" spans="1:12" x14ac:dyDescent="0.35">
      <c r="C36" s="60"/>
    </row>
    <row r="72" spans="1:1" x14ac:dyDescent="0.35">
      <c r="A72" s="14"/>
    </row>
    <row r="73" spans="1:1" x14ac:dyDescent="0.35">
      <c r="A73" s="14"/>
    </row>
    <row r="74" spans="1:1" x14ac:dyDescent="0.35">
      <c r="A74" s="14"/>
    </row>
    <row r="75" spans="1:1" x14ac:dyDescent="0.35">
      <c r="A75" s="14"/>
    </row>
    <row r="76" spans="1:1" x14ac:dyDescent="0.35">
      <c r="A76" s="14"/>
    </row>
  </sheetData>
  <sheetProtection selectLockedCells="1"/>
  <conditionalFormatting sqref="D4:H4">
    <cfRule type="expression" dxfId="395" priority="7">
      <formula>WEEKDAY($B4,2)&gt;5</formula>
    </cfRule>
  </conditionalFormatting>
  <conditionalFormatting sqref="D5:H34">
    <cfRule type="expression" dxfId="393" priority="19">
      <formula>WEEKDAY($B5,2)&gt;5</formula>
    </cfRule>
  </conditionalFormatting>
  <conditionalFormatting sqref="A5:A34">
    <cfRule type="expression" dxfId="392" priority="18">
      <formula>WEEKDAY($B5,2)&gt;5</formula>
    </cfRule>
  </conditionalFormatting>
  <conditionalFormatting sqref="B5:C34">
    <cfRule type="expression" dxfId="391" priority="17">
      <formula>WEEKDAY($B5,2)&gt;5</formula>
    </cfRule>
  </conditionalFormatting>
  <conditionalFormatting sqref="C4:H4">
    <cfRule type="expression" dxfId="390" priority="16">
      <formula>WEEKDAY($B4,2)&gt;5</formula>
    </cfRule>
  </conditionalFormatting>
  <conditionalFormatting sqref="A4">
    <cfRule type="expression" dxfId="389" priority="15">
      <formula>WEEKDAY($B4,2)&gt;5</formula>
    </cfRule>
  </conditionalFormatting>
  <conditionalFormatting sqref="B4">
    <cfRule type="expression" dxfId="388" priority="14">
      <formula>WEEKDAY($B4,2)&gt;5</formula>
    </cfRule>
  </conditionalFormatting>
  <conditionalFormatting sqref="D4:H34">
    <cfRule type="cellIs" dxfId="386" priority="8" operator="equal">
      <formula>"g"</formula>
    </cfRule>
    <cfRule type="cellIs" dxfId="385" priority="10" operator="equal">
      <formula>"m"</formula>
    </cfRule>
    <cfRule type="cellIs" dxfId="384" priority="11" operator="equal">
      <formula>"U"</formula>
    </cfRule>
  </conditionalFormatting>
  <conditionalFormatting sqref="E1:E2">
    <cfRule type="cellIs" dxfId="383" priority="9" operator="equal">
      <formula>0</formula>
    </cfRule>
  </conditionalFormatting>
  <conditionalFormatting sqref="A4">
    <cfRule type="expression" dxfId="381" priority="6">
      <formula>WEEKDAY($B4,2)&gt;5</formula>
    </cfRule>
  </conditionalFormatting>
  <conditionalFormatting sqref="B4:C4">
    <cfRule type="expression" dxfId="380" priority="5">
      <formula>WEEKDAY($B4,2)&gt;5</formula>
    </cfRule>
  </conditionalFormatting>
  <pageMargins left="0.11811023622047245" right="0.11811023622047245" top="0.74803149606299213" bottom="0.74803149606299213" header="0.31496062992125984" footer="0.31496062992125984"/>
  <pageSetup paperSize="9" scale="95" orientation="landscape" r:id="rId1"/>
  <headerFooter>
    <oddHeader>&amp;L&amp;"Calibri"&amp;10&amp;K000000Confidential&amp;1#_x000D_&amp;"Calibri"&amp;11&amp;K000000&amp;D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F7E8935B-FECF-4B26-8F67-54826E1F67D8}">
            <xm:f>NOT(ISERROR(VLOOKUP($A4,Start!$C$4:$C$18,1,FALSE)))</xm:f>
            <x14:dxf>
              <fill>
                <patternFill>
                  <bgColor rgb="FFFF0000"/>
                </patternFill>
              </fill>
            </x14:dxf>
          </x14:cfRule>
          <xm:sqref>A4:H34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showGridLines="0" zoomScaleNormal="100" workbookViewId="0">
      <pane xSplit="3" ySplit="3" topLeftCell="D4" activePane="bottomRight" state="frozen"/>
      <selection pane="topRight" activeCell="C19" sqref="C19"/>
      <selection pane="bottomLeft" activeCell="C19" sqref="C19"/>
      <selection pane="bottomRight" activeCell="H5" sqref="H5"/>
    </sheetView>
  </sheetViews>
  <sheetFormatPr baseColWidth="10" defaultColWidth="11.453125" defaultRowHeight="14.5" x14ac:dyDescent="0.35"/>
  <cols>
    <col min="1" max="1" width="10.7265625" bestFit="1" customWidth="1"/>
    <col min="2" max="2" width="4" customWidth="1"/>
    <col min="3" max="3" width="4.26953125" style="63" customWidth="1"/>
    <col min="4" max="7" width="8.6328125" customWidth="1"/>
    <col min="8" max="8" width="6.6328125" customWidth="1"/>
    <col min="9" max="9" width="5.81640625" hidden="1" customWidth="1"/>
    <col min="10" max="10" width="18" customWidth="1"/>
    <col min="11" max="11" width="14.26953125" bestFit="1" customWidth="1"/>
    <col min="12" max="12" width="19.6328125" bestFit="1" customWidth="1"/>
    <col min="13" max="14" width="12.90625" customWidth="1"/>
    <col min="15" max="16" width="19.6328125" bestFit="1" customWidth="1"/>
    <col min="17" max="17" width="4" customWidth="1"/>
    <col min="18" max="18" width="19.6328125" bestFit="1" customWidth="1"/>
    <col min="19" max="19" width="7.36328125" customWidth="1"/>
    <col min="20" max="20" width="7.453125" customWidth="1"/>
    <col min="21" max="21" width="10.54296875" customWidth="1"/>
    <col min="22" max="22" width="9.453125" customWidth="1"/>
    <col min="23" max="23" width="11.54296875" hidden="1" customWidth="1"/>
    <col min="24" max="24" width="11.54296875" customWidth="1"/>
    <col min="25" max="25" width="2.1796875" hidden="1" customWidth="1"/>
    <col min="26" max="26" width="14.26953125" hidden="1" customWidth="1"/>
    <col min="27" max="27" width="3" hidden="1" customWidth="1"/>
  </cols>
  <sheetData>
    <row r="1" spans="1:19" ht="26" x14ac:dyDescent="0.6">
      <c r="A1" s="17" t="s">
        <v>0</v>
      </c>
      <c r="E1" s="94" t="s">
        <v>25</v>
      </c>
      <c r="J1" s="17"/>
      <c r="K1" t="s">
        <v>50</v>
      </c>
      <c r="L1" t="s">
        <v>55</v>
      </c>
      <c r="M1" s="74"/>
      <c r="Q1" t="s">
        <v>50</v>
      </c>
      <c r="R1" t="s">
        <v>55</v>
      </c>
      <c r="S1" s="74"/>
    </row>
    <row r="2" spans="1:19" s="47" customFormat="1" ht="22.4" customHeight="1" thickBot="1" x14ac:dyDescent="0.65">
      <c r="A2" s="64">
        <f>Start!C1</f>
        <v>2024</v>
      </c>
      <c r="B2" s="18">
        <f>A2</f>
        <v>2024</v>
      </c>
      <c r="C2" s="69"/>
      <c r="D2" s="9"/>
      <c r="E2" s="68" t="str">
        <f>IF(F2&lt;&gt;"",Start!E6,"")</f>
        <v/>
      </c>
      <c r="F2"/>
      <c r="H2"/>
      <c r="I2"/>
      <c r="J2" s="17"/>
      <c r="K2" t="s">
        <v>51</v>
      </c>
      <c r="L2" t="s">
        <v>52</v>
      </c>
      <c r="M2" s="75"/>
      <c r="Q2" t="s">
        <v>51</v>
      </c>
      <c r="R2" t="s">
        <v>52</v>
      </c>
      <c r="S2" s="75"/>
    </row>
    <row r="3" spans="1:19" s="24" customFormat="1" ht="15.5" customHeight="1" thickTop="1" x14ac:dyDescent="0.35">
      <c r="A3" s="22" t="s">
        <v>21</v>
      </c>
      <c r="B3" s="23" t="s">
        <v>22</v>
      </c>
      <c r="C3" s="70" t="s">
        <v>23</v>
      </c>
      <c r="D3" s="21" t="str">
        <f>Start!$B21</f>
        <v>Ivanov</v>
      </c>
      <c r="E3" s="21" t="str">
        <f>Start!$B22</f>
        <v>Jahnke</v>
      </c>
      <c r="F3" s="21" t="str">
        <f>Start!$B23</f>
        <v>Krausse</v>
      </c>
      <c r="G3" s="21" t="str">
        <f>Start!$B24</f>
        <v>Schmidt</v>
      </c>
      <c r="H3" s="80" t="str">
        <f>Start!$B25</f>
        <v>Thurau</v>
      </c>
      <c r="K3" t="s">
        <v>53</v>
      </c>
      <c r="L3" t="s">
        <v>54</v>
      </c>
      <c r="M3" s="76"/>
      <c r="Q3" t="s">
        <v>53</v>
      </c>
      <c r="R3" t="s">
        <v>54</v>
      </c>
      <c r="S3" s="76"/>
    </row>
    <row r="4" spans="1:19" ht="19.899999999999999" customHeight="1" x14ac:dyDescent="0.35">
      <c r="A4" s="12">
        <f>DATE(B2,2,1)</f>
        <v>45323</v>
      </c>
      <c r="B4" s="15">
        <f t="shared" ref="B4:B34" si="0">A4</f>
        <v>45323</v>
      </c>
      <c r="C4" s="71">
        <f>WEEKNUM(A4,21)</f>
        <v>5</v>
      </c>
      <c r="D4" s="77"/>
      <c r="E4" s="77"/>
      <c r="F4" s="77"/>
      <c r="G4" s="77"/>
      <c r="H4" s="81"/>
      <c r="I4" s="66">
        <f t="shared" ref="I4:I34" si="1">A4</f>
        <v>45323</v>
      </c>
      <c r="J4" s="67" t="str">
        <f>IFERROR(VLOOKUP(I4,Start!$A$4:$C$18,2,0),"")</f>
        <v/>
      </c>
      <c r="K4" s="67" t="str">
        <f>IFERROR(VLOOKUP(I4,Start!$E$5:$G$6,2,0),"")</f>
        <v/>
      </c>
      <c r="L4" t="str">
        <f>IFERROR(VLOOKUP(I4,Start!$A$21:$C$25,2,0),"")</f>
        <v/>
      </c>
    </row>
    <row r="5" spans="1:19" ht="19.899999999999999" customHeight="1" x14ac:dyDescent="0.35">
      <c r="A5" s="12">
        <f>IFERROR(IF(MONTH(A4+1)=MONTH(A$4),A4+1,""),"")</f>
        <v>45324</v>
      </c>
      <c r="B5" s="15">
        <f t="shared" si="0"/>
        <v>45324</v>
      </c>
      <c r="C5" s="71">
        <f t="shared" ref="C5:C34" si="2">WEEKNUM(A5,21)</f>
        <v>5</v>
      </c>
      <c r="D5" s="77"/>
      <c r="E5" s="77"/>
      <c r="F5" s="77"/>
      <c r="G5" s="77"/>
      <c r="H5" s="81"/>
      <c r="I5" s="66">
        <f t="shared" si="1"/>
        <v>45324</v>
      </c>
      <c r="J5" s="67" t="str">
        <f>IFERROR(VLOOKUP(I5,Start!$A$4:$C$18,2,0),"")</f>
        <v/>
      </c>
      <c r="K5" s="67" t="str">
        <f>IFERROR(VLOOKUP(I5,Start!$E$5:$G$6,2,0),"")</f>
        <v/>
      </c>
      <c r="L5" t="str">
        <f>IFERROR(VLOOKUP(I5,Start!$A$21:$C$25,2,0),"")</f>
        <v/>
      </c>
    </row>
    <row r="6" spans="1:19" ht="18.75" customHeight="1" x14ac:dyDescent="0.35">
      <c r="A6" s="12">
        <f t="shared" ref="A6:A34" si="3">IFERROR(IF(MONTH(A5+1)=MONTH(A$4),A5+1,""),"")</f>
        <v>45325</v>
      </c>
      <c r="B6" s="15">
        <f t="shared" si="0"/>
        <v>45325</v>
      </c>
      <c r="C6" s="71">
        <f t="shared" si="2"/>
        <v>5</v>
      </c>
      <c r="D6" s="78"/>
      <c r="E6" s="78"/>
      <c r="F6" s="78"/>
      <c r="G6" s="78"/>
      <c r="H6" s="82"/>
      <c r="I6" s="66">
        <f t="shared" si="1"/>
        <v>45325</v>
      </c>
      <c r="J6" s="67" t="str">
        <f>IFERROR(VLOOKUP(I6,Start!$A$4:$C$18,2,0),"")</f>
        <v/>
      </c>
      <c r="K6" s="67" t="str">
        <f>IFERROR(VLOOKUP(I6,Start!$E$5:$G$6,2,0),"")</f>
        <v/>
      </c>
      <c r="L6" t="str">
        <f>IFERROR(VLOOKUP(I6,Start!$A$21:$C$25,2,0),"")</f>
        <v/>
      </c>
    </row>
    <row r="7" spans="1:19" ht="18.75" customHeight="1" x14ac:dyDescent="0.35">
      <c r="A7" s="12">
        <f t="shared" si="3"/>
        <v>45326</v>
      </c>
      <c r="B7" s="15">
        <f t="shared" si="0"/>
        <v>45326</v>
      </c>
      <c r="C7" s="71">
        <f t="shared" si="2"/>
        <v>5</v>
      </c>
      <c r="D7" s="77"/>
      <c r="E7" s="77"/>
      <c r="F7" s="77"/>
      <c r="G7" s="77"/>
      <c r="H7" s="81"/>
      <c r="I7" s="66">
        <f t="shared" si="1"/>
        <v>45326</v>
      </c>
      <c r="J7" s="67" t="str">
        <f>IFERROR(VLOOKUP(I7,Start!$A$4:$C$18,2,0),"")</f>
        <v/>
      </c>
      <c r="K7" s="67" t="str">
        <f>IFERROR(VLOOKUP(I7,Start!$E$5:$G$6,2,0),"")</f>
        <v/>
      </c>
      <c r="L7" t="str">
        <f>IFERROR(VLOOKUP(I7,Start!$A$21:$C$25,2,0),"")</f>
        <v/>
      </c>
    </row>
    <row r="8" spans="1:19" ht="18.75" customHeight="1" x14ac:dyDescent="0.35">
      <c r="A8" s="12">
        <f t="shared" si="3"/>
        <v>45327</v>
      </c>
      <c r="B8" s="15">
        <f t="shared" si="0"/>
        <v>45327</v>
      </c>
      <c r="C8" s="71">
        <f t="shared" si="2"/>
        <v>6</v>
      </c>
      <c r="D8" s="78"/>
      <c r="E8" s="78"/>
      <c r="F8" s="78"/>
      <c r="G8" s="78"/>
      <c r="H8" s="82"/>
      <c r="I8" s="66">
        <f t="shared" si="1"/>
        <v>45327</v>
      </c>
      <c r="J8" s="67" t="str">
        <f>IFERROR(VLOOKUP(I8,Start!$A$4:$C$18,2,0),"")</f>
        <v/>
      </c>
      <c r="K8" s="67" t="str">
        <f>IFERROR(VLOOKUP(I8,Start!$E$5:$G$6,2,0),"")</f>
        <v/>
      </c>
      <c r="L8" t="str">
        <f>IFERROR(VLOOKUP(I8,Start!$A$21:$C$25,2,0),"")</f>
        <v/>
      </c>
    </row>
    <row r="9" spans="1:19" ht="18.75" customHeight="1" x14ac:dyDescent="0.35">
      <c r="A9" s="12">
        <f t="shared" si="3"/>
        <v>45328</v>
      </c>
      <c r="B9" s="15">
        <f t="shared" si="0"/>
        <v>45328</v>
      </c>
      <c r="C9" s="71">
        <f t="shared" si="2"/>
        <v>6</v>
      </c>
      <c r="D9" s="77"/>
      <c r="E9" s="77"/>
      <c r="F9" s="77"/>
      <c r="G9" s="77"/>
      <c r="H9" s="81"/>
      <c r="I9" s="66">
        <f t="shared" si="1"/>
        <v>45328</v>
      </c>
      <c r="J9" s="67" t="str">
        <f>IFERROR(VLOOKUP(I9,Start!$A$4:$C$18,2,0),"")</f>
        <v/>
      </c>
      <c r="K9" s="67" t="str">
        <f>IFERROR(VLOOKUP(I9,Start!$E$5:$G$6,2,0),"")</f>
        <v/>
      </c>
      <c r="L9" t="str">
        <f>IFERROR(VLOOKUP(I9,Start!$A$21:$C$25,2,0),"")</f>
        <v/>
      </c>
    </row>
    <row r="10" spans="1:19" ht="18.75" customHeight="1" x14ac:dyDescent="0.35">
      <c r="A10" s="12">
        <f t="shared" si="3"/>
        <v>45329</v>
      </c>
      <c r="B10" s="15">
        <f t="shared" si="0"/>
        <v>45329</v>
      </c>
      <c r="C10" s="71">
        <f t="shared" si="2"/>
        <v>6</v>
      </c>
      <c r="D10" s="78"/>
      <c r="E10" s="78"/>
      <c r="F10" s="78"/>
      <c r="G10" s="78"/>
      <c r="H10" s="82"/>
      <c r="I10" s="66">
        <f t="shared" si="1"/>
        <v>45329</v>
      </c>
      <c r="J10" s="67" t="str">
        <f>IFERROR(VLOOKUP(I10,Start!$A$4:$C$18,2,0),"")</f>
        <v/>
      </c>
      <c r="K10" s="67" t="str">
        <f>IFERROR(VLOOKUP(I10,Start!$E$5:$G$6,2,0),"")</f>
        <v/>
      </c>
      <c r="L10" t="str">
        <f>IFERROR(VLOOKUP(I10,Start!$A$21:$C$25,2,0),"")</f>
        <v/>
      </c>
    </row>
    <row r="11" spans="1:19" ht="18.75" customHeight="1" x14ac:dyDescent="0.35">
      <c r="A11" s="12">
        <f t="shared" si="3"/>
        <v>45330</v>
      </c>
      <c r="B11" s="15">
        <f t="shared" si="0"/>
        <v>45330</v>
      </c>
      <c r="C11" s="71">
        <f t="shared" si="2"/>
        <v>6</v>
      </c>
      <c r="D11" s="77"/>
      <c r="E11" s="77"/>
      <c r="F11" s="77"/>
      <c r="G11" s="77"/>
      <c r="H11" s="81"/>
      <c r="I11" s="66">
        <f t="shared" si="1"/>
        <v>45330</v>
      </c>
      <c r="J11" s="67" t="str">
        <f>IFERROR(VLOOKUP(I11,Start!$A$4:$C$18,2,0),"")</f>
        <v/>
      </c>
      <c r="K11" s="67" t="str">
        <f>IFERROR(VLOOKUP(I11,Start!$E$5:$G$6,2,0),"")</f>
        <v/>
      </c>
      <c r="L11" t="str">
        <f>IFERROR(VLOOKUP(I11,Start!$A$21:$C$25,2,0),"")</f>
        <v/>
      </c>
    </row>
    <row r="12" spans="1:19" ht="18.75" customHeight="1" x14ac:dyDescent="0.35">
      <c r="A12" s="12">
        <f t="shared" si="3"/>
        <v>45331</v>
      </c>
      <c r="B12" s="15">
        <f t="shared" si="0"/>
        <v>45331</v>
      </c>
      <c r="C12" s="71">
        <f t="shared" si="2"/>
        <v>6</v>
      </c>
      <c r="D12" s="78"/>
      <c r="E12" s="78"/>
      <c r="F12" s="78"/>
      <c r="G12" s="78"/>
      <c r="H12" s="82"/>
      <c r="I12" s="66">
        <f t="shared" si="1"/>
        <v>45331</v>
      </c>
      <c r="J12" s="67" t="str">
        <f>IFERROR(VLOOKUP(I12,Start!$A$4:$C$18,2,0),"")</f>
        <v/>
      </c>
      <c r="K12" s="67" t="str">
        <f>IFERROR(VLOOKUP(I12,Start!$E$5:$G$6,2,0),"")</f>
        <v/>
      </c>
      <c r="L12" t="str">
        <f>IFERROR(VLOOKUP(I12,Start!$A$21:$C$25,2,0),"")</f>
        <v/>
      </c>
    </row>
    <row r="13" spans="1:19" ht="18.75" customHeight="1" x14ac:dyDescent="0.35">
      <c r="A13" s="12">
        <f t="shared" si="3"/>
        <v>45332</v>
      </c>
      <c r="B13" s="15">
        <f t="shared" si="0"/>
        <v>45332</v>
      </c>
      <c r="C13" s="71">
        <f t="shared" si="2"/>
        <v>6</v>
      </c>
      <c r="D13" s="77"/>
      <c r="E13" s="77"/>
      <c r="F13" s="77"/>
      <c r="G13" s="77"/>
      <c r="H13" s="81"/>
      <c r="I13" s="66">
        <f t="shared" si="1"/>
        <v>45332</v>
      </c>
      <c r="J13" s="67" t="str">
        <f>IFERROR(VLOOKUP(I13,Start!$A$4:$C$18,2,0),"")</f>
        <v/>
      </c>
      <c r="K13" s="67" t="str">
        <f>IFERROR(VLOOKUP(I13,Start!$E$5:$G$6,2,0),"")</f>
        <v/>
      </c>
      <c r="L13" t="str">
        <f>IFERROR(VLOOKUP(I13,Start!$A$21:$C$25,2,0),"")</f>
        <v/>
      </c>
    </row>
    <row r="14" spans="1:19" ht="18.75" customHeight="1" x14ac:dyDescent="0.35">
      <c r="A14" s="12">
        <f t="shared" si="3"/>
        <v>45333</v>
      </c>
      <c r="B14" s="15">
        <f t="shared" si="0"/>
        <v>45333</v>
      </c>
      <c r="C14" s="71">
        <f t="shared" si="2"/>
        <v>6</v>
      </c>
      <c r="D14" s="78"/>
      <c r="E14" s="78"/>
      <c r="F14" s="78"/>
      <c r="G14" s="78"/>
      <c r="H14" s="82"/>
      <c r="I14" s="66">
        <f t="shared" si="1"/>
        <v>45333</v>
      </c>
      <c r="J14" s="67" t="str">
        <f>IFERROR(VLOOKUP(I14,Start!$A$4:$C$18,2,0),"")</f>
        <v/>
      </c>
      <c r="K14" s="67" t="str">
        <f>IFERROR(VLOOKUP(I14,Start!$E$5:$G$6,2,0),"")</f>
        <v/>
      </c>
      <c r="L14" t="str">
        <f>IFERROR(VLOOKUP(I14,Start!$A$21:$C$25,2,0),"")</f>
        <v/>
      </c>
    </row>
    <row r="15" spans="1:19" ht="18.75" customHeight="1" x14ac:dyDescent="0.35">
      <c r="A15" s="12">
        <f t="shared" si="3"/>
        <v>45334</v>
      </c>
      <c r="B15" s="15">
        <f t="shared" si="0"/>
        <v>45334</v>
      </c>
      <c r="C15" s="71">
        <f t="shared" si="2"/>
        <v>7</v>
      </c>
      <c r="D15" s="77"/>
      <c r="E15" s="77"/>
      <c r="F15" s="77"/>
      <c r="G15" s="77"/>
      <c r="H15" s="81"/>
      <c r="I15" s="66">
        <f t="shared" si="1"/>
        <v>45334</v>
      </c>
      <c r="J15" s="67" t="str">
        <f>IFERROR(VLOOKUP(I15,Start!$A$4:$C$18,2,0),"")</f>
        <v/>
      </c>
      <c r="K15" s="67" t="str">
        <f>IFERROR(VLOOKUP(I15,Start!$E$5:$G$6,2,0),"")</f>
        <v>Rosenmontag</v>
      </c>
      <c r="L15" t="str">
        <f>IFERROR(VLOOKUP(I15,Start!$A$21:$C$25,2,0),"")</f>
        <v/>
      </c>
    </row>
    <row r="16" spans="1:19" ht="18.75" customHeight="1" x14ac:dyDescent="0.35">
      <c r="A16" s="12">
        <f t="shared" si="3"/>
        <v>45335</v>
      </c>
      <c r="B16" s="15">
        <f t="shared" si="0"/>
        <v>45335</v>
      </c>
      <c r="C16" s="71">
        <f t="shared" si="2"/>
        <v>7</v>
      </c>
      <c r="D16" s="78"/>
      <c r="E16" s="78"/>
      <c r="F16" s="78"/>
      <c r="G16" s="78"/>
      <c r="H16" s="82"/>
      <c r="I16" s="66">
        <f t="shared" si="1"/>
        <v>45335</v>
      </c>
      <c r="J16" s="67" t="str">
        <f>IFERROR(VLOOKUP(I16,Start!$A$4:$C$18,2,0),"")</f>
        <v/>
      </c>
      <c r="K16" s="67" t="str">
        <f>IFERROR(VLOOKUP(I16,Start!$E$5:$G$6,2,0),"")</f>
        <v/>
      </c>
      <c r="L16" t="str">
        <f>IFERROR(VLOOKUP(I16,Start!$A$21:$C$25,2,0),"")</f>
        <v/>
      </c>
    </row>
    <row r="17" spans="1:12" ht="18.75" customHeight="1" x14ac:dyDescent="0.35">
      <c r="A17" s="12">
        <f t="shared" si="3"/>
        <v>45336</v>
      </c>
      <c r="B17" s="15">
        <f t="shared" si="0"/>
        <v>45336</v>
      </c>
      <c r="C17" s="71">
        <f t="shared" si="2"/>
        <v>7</v>
      </c>
      <c r="D17" s="77"/>
      <c r="E17" s="77"/>
      <c r="F17" s="77"/>
      <c r="G17" s="77"/>
      <c r="H17" s="81"/>
      <c r="I17" s="66">
        <f t="shared" si="1"/>
        <v>45336</v>
      </c>
      <c r="J17" s="67" t="str">
        <f>IFERROR(VLOOKUP(I17,Start!$A$4:$C$18,2,0),"")</f>
        <v/>
      </c>
      <c r="K17" s="67" t="str">
        <f>IFERROR(VLOOKUP(I17,Start!$E$5:$G$6,2,0),"")</f>
        <v>Aschermittwoch</v>
      </c>
      <c r="L17" t="str">
        <f>IFERROR(VLOOKUP(I17,Start!$A$21:$C$25,2,0),"")</f>
        <v/>
      </c>
    </row>
    <row r="18" spans="1:12" ht="18.75" customHeight="1" x14ac:dyDescent="0.35">
      <c r="A18" s="12">
        <f t="shared" si="3"/>
        <v>45337</v>
      </c>
      <c r="B18" s="15">
        <f t="shared" si="0"/>
        <v>45337</v>
      </c>
      <c r="C18" s="71">
        <f t="shared" si="2"/>
        <v>7</v>
      </c>
      <c r="D18" s="78"/>
      <c r="E18" s="78"/>
      <c r="F18" s="78"/>
      <c r="G18" s="78"/>
      <c r="H18" s="82"/>
      <c r="I18" s="66">
        <f t="shared" si="1"/>
        <v>45337</v>
      </c>
      <c r="J18" s="67" t="str">
        <f>IFERROR(VLOOKUP(I18,Start!$A$4:$C$18,2,0),"")</f>
        <v/>
      </c>
      <c r="K18" s="67" t="str">
        <f>IFERROR(VLOOKUP(I18,Start!$E$5:$G$6,2,0),"")</f>
        <v/>
      </c>
      <c r="L18" t="str">
        <f>IFERROR(VLOOKUP(I18,Start!$A$21:$C$25,2,0),"")</f>
        <v/>
      </c>
    </row>
    <row r="19" spans="1:12" ht="18.75" customHeight="1" x14ac:dyDescent="0.35">
      <c r="A19" s="12">
        <f t="shared" si="3"/>
        <v>45338</v>
      </c>
      <c r="B19" s="15">
        <f t="shared" si="0"/>
        <v>45338</v>
      </c>
      <c r="C19" s="71">
        <f t="shared" si="2"/>
        <v>7</v>
      </c>
      <c r="D19" s="77"/>
      <c r="E19" s="77"/>
      <c r="F19" s="77"/>
      <c r="G19" s="77"/>
      <c r="H19" s="81"/>
      <c r="I19" s="66">
        <f t="shared" si="1"/>
        <v>45338</v>
      </c>
      <c r="J19" s="67" t="str">
        <f>IFERROR(VLOOKUP(I19,Start!$A$4:$C$18,2,0),"")</f>
        <v/>
      </c>
      <c r="K19" s="67" t="str">
        <f>IFERROR(VLOOKUP(I19,Start!$E$5:$G$6,2,0),"")</f>
        <v/>
      </c>
      <c r="L19" t="str">
        <f>IFERROR(VLOOKUP(I19,Start!$A$21:$C$25,2,0),"")</f>
        <v/>
      </c>
    </row>
    <row r="20" spans="1:12" ht="18.75" customHeight="1" x14ac:dyDescent="0.35">
      <c r="A20" s="12">
        <f t="shared" si="3"/>
        <v>45339</v>
      </c>
      <c r="B20" s="15">
        <f t="shared" si="0"/>
        <v>45339</v>
      </c>
      <c r="C20" s="71">
        <f t="shared" si="2"/>
        <v>7</v>
      </c>
      <c r="D20" s="78"/>
      <c r="E20" s="78"/>
      <c r="F20" s="78"/>
      <c r="G20" s="78"/>
      <c r="H20" s="82"/>
      <c r="I20" s="66">
        <f t="shared" si="1"/>
        <v>45339</v>
      </c>
      <c r="J20" s="67" t="str">
        <f>IFERROR(VLOOKUP(I20,Start!$A$4:$C$18,2,0),"")</f>
        <v/>
      </c>
      <c r="K20" s="67" t="str">
        <f>IFERROR(VLOOKUP(I20,Start!$E$5:$G$6,2,0),"")</f>
        <v/>
      </c>
      <c r="L20" t="str">
        <f>IFERROR(VLOOKUP(I20,Start!$A$21:$C$25,2,0),"")</f>
        <v/>
      </c>
    </row>
    <row r="21" spans="1:12" ht="18.75" customHeight="1" x14ac:dyDescent="0.35">
      <c r="A21" s="12">
        <f t="shared" si="3"/>
        <v>45340</v>
      </c>
      <c r="B21" s="15">
        <f t="shared" si="0"/>
        <v>45340</v>
      </c>
      <c r="C21" s="71">
        <f t="shared" si="2"/>
        <v>7</v>
      </c>
      <c r="D21" s="77"/>
      <c r="E21" s="77"/>
      <c r="F21" s="77"/>
      <c r="G21" s="77"/>
      <c r="H21" s="81"/>
      <c r="I21" s="66">
        <f t="shared" si="1"/>
        <v>45340</v>
      </c>
      <c r="J21" s="67" t="str">
        <f>IFERROR(VLOOKUP(I21,Start!$A$4:$C$18,2,0),"")</f>
        <v/>
      </c>
      <c r="K21" s="67" t="str">
        <f>IFERROR(VLOOKUP(I21,Start!$E$5:$G$6,2,0),"")</f>
        <v/>
      </c>
      <c r="L21" t="str">
        <f>IFERROR(VLOOKUP(I21,Start!$A$21:$C$25,2,0),"")</f>
        <v/>
      </c>
    </row>
    <row r="22" spans="1:12" ht="18.75" customHeight="1" x14ac:dyDescent="0.35">
      <c r="A22" s="12">
        <f t="shared" si="3"/>
        <v>45341</v>
      </c>
      <c r="B22" s="15">
        <f t="shared" si="0"/>
        <v>45341</v>
      </c>
      <c r="C22" s="71">
        <f t="shared" si="2"/>
        <v>8</v>
      </c>
      <c r="D22" s="78"/>
      <c r="E22" s="78"/>
      <c r="F22" s="78"/>
      <c r="G22" s="78"/>
      <c r="H22" s="82"/>
      <c r="I22" s="66">
        <f t="shared" si="1"/>
        <v>45341</v>
      </c>
      <c r="J22" s="67" t="str">
        <f>IFERROR(VLOOKUP(I22,Start!$A$4:$C$18,2,0),"")</f>
        <v/>
      </c>
      <c r="K22" s="67" t="str">
        <f>IFERROR(VLOOKUP(I22,Start!$E$5:$G$6,2,0),"")</f>
        <v/>
      </c>
      <c r="L22" t="str">
        <f>IFERROR(VLOOKUP(I22,Start!$A$21:$C$25,2,0),"")</f>
        <v/>
      </c>
    </row>
    <row r="23" spans="1:12" ht="18.75" customHeight="1" x14ac:dyDescent="0.35">
      <c r="A23" s="12">
        <f t="shared" si="3"/>
        <v>45342</v>
      </c>
      <c r="B23" s="15">
        <f t="shared" si="0"/>
        <v>45342</v>
      </c>
      <c r="C23" s="71">
        <f t="shared" si="2"/>
        <v>8</v>
      </c>
      <c r="D23" s="77"/>
      <c r="E23" s="77"/>
      <c r="F23" s="77"/>
      <c r="G23" s="77"/>
      <c r="H23" s="81"/>
      <c r="I23" s="66">
        <f t="shared" si="1"/>
        <v>45342</v>
      </c>
      <c r="J23" s="67" t="str">
        <f>IFERROR(VLOOKUP(I23,Start!$A$4:$C$18,2,0),"")</f>
        <v/>
      </c>
      <c r="K23" s="67" t="str">
        <f>IFERROR(VLOOKUP(I23,Start!$E$5:$G$6,2,0),"")</f>
        <v/>
      </c>
      <c r="L23" t="str">
        <f>IFERROR(VLOOKUP(I23,Start!$A$21:$C$25,2,0),"")</f>
        <v/>
      </c>
    </row>
    <row r="24" spans="1:12" ht="18.75" customHeight="1" x14ac:dyDescent="0.35">
      <c r="A24" s="12">
        <f t="shared" si="3"/>
        <v>45343</v>
      </c>
      <c r="B24" s="15">
        <f t="shared" si="0"/>
        <v>45343</v>
      </c>
      <c r="C24" s="71">
        <f t="shared" si="2"/>
        <v>8</v>
      </c>
      <c r="D24" s="78"/>
      <c r="E24" s="78"/>
      <c r="F24" s="78"/>
      <c r="G24" s="78"/>
      <c r="H24" s="82"/>
      <c r="I24" s="66">
        <f t="shared" si="1"/>
        <v>45343</v>
      </c>
      <c r="J24" s="67" t="str">
        <f>IFERROR(VLOOKUP(I24,Start!$A$4:$C$18,2,0),"")</f>
        <v/>
      </c>
      <c r="K24" s="67" t="str">
        <f>IFERROR(VLOOKUP(I24,Start!$E$5:$G$6,2,0),"")</f>
        <v/>
      </c>
      <c r="L24" t="str">
        <f>IFERROR(VLOOKUP(I24,Start!$A$21:$C$25,2,0),"")</f>
        <v/>
      </c>
    </row>
    <row r="25" spans="1:12" ht="18.75" customHeight="1" x14ac:dyDescent="0.35">
      <c r="A25" s="12">
        <f t="shared" si="3"/>
        <v>45344</v>
      </c>
      <c r="B25" s="15">
        <f t="shared" si="0"/>
        <v>45344</v>
      </c>
      <c r="C25" s="71">
        <f t="shared" si="2"/>
        <v>8</v>
      </c>
      <c r="D25" s="77"/>
      <c r="E25" s="77"/>
      <c r="F25" s="77"/>
      <c r="G25" s="77"/>
      <c r="H25" s="81"/>
      <c r="I25" s="66">
        <f t="shared" si="1"/>
        <v>45344</v>
      </c>
      <c r="J25" s="67" t="str">
        <f>IFERROR(VLOOKUP(I25,Start!$A$4:$C$18,2,0),"")</f>
        <v/>
      </c>
      <c r="K25" s="67" t="str">
        <f>IFERROR(VLOOKUP(I25,Start!$E$5:$G$6,2,0),"")</f>
        <v/>
      </c>
      <c r="L25" t="str">
        <f>IFERROR(VLOOKUP(I25,Start!$A$21:$C$25,2,0),"")</f>
        <v/>
      </c>
    </row>
    <row r="26" spans="1:12" ht="18.75" customHeight="1" x14ac:dyDescent="0.35">
      <c r="A26" s="12">
        <f t="shared" si="3"/>
        <v>45345</v>
      </c>
      <c r="B26" s="15">
        <f t="shared" si="0"/>
        <v>45345</v>
      </c>
      <c r="C26" s="71">
        <f t="shared" si="2"/>
        <v>8</v>
      </c>
      <c r="D26" s="78"/>
      <c r="E26" s="78"/>
      <c r="F26" s="78"/>
      <c r="G26" s="78"/>
      <c r="H26" s="82"/>
      <c r="I26" s="66">
        <f t="shared" si="1"/>
        <v>45345</v>
      </c>
      <c r="J26" s="67" t="str">
        <f>IFERROR(VLOOKUP(I26,Start!$A$4:$C$18,2,0),"")</f>
        <v/>
      </c>
      <c r="K26" s="67" t="str">
        <f>IFERROR(VLOOKUP(I26,Start!$E$5:$G$6,2,0),"")</f>
        <v/>
      </c>
      <c r="L26" t="str">
        <f>IFERROR(VLOOKUP(I26,Start!$A$21:$C$25,2,0),"")</f>
        <v/>
      </c>
    </row>
    <row r="27" spans="1:12" ht="18.75" customHeight="1" x14ac:dyDescent="0.35">
      <c r="A27" s="12">
        <f t="shared" si="3"/>
        <v>45346</v>
      </c>
      <c r="B27" s="15">
        <f t="shared" si="0"/>
        <v>45346</v>
      </c>
      <c r="C27" s="71">
        <f t="shared" si="2"/>
        <v>8</v>
      </c>
      <c r="D27" s="77"/>
      <c r="E27" s="77"/>
      <c r="F27" s="77"/>
      <c r="G27" s="77"/>
      <c r="H27" s="81"/>
      <c r="I27" s="66">
        <f t="shared" si="1"/>
        <v>45346</v>
      </c>
      <c r="J27" s="67" t="str">
        <f>IFERROR(VLOOKUP(I27,Start!$A$4:$C$18,2,0),"")</f>
        <v/>
      </c>
      <c r="K27" s="67" t="str">
        <f>IFERROR(VLOOKUP(I27,Start!$E$5:$G$6,2,0),"")</f>
        <v/>
      </c>
      <c r="L27" t="str">
        <f>IFERROR(VLOOKUP(I27,Start!$A$21:$C$25,2,0),"")</f>
        <v/>
      </c>
    </row>
    <row r="28" spans="1:12" ht="18.75" customHeight="1" x14ac:dyDescent="0.35">
      <c r="A28" s="12">
        <f t="shared" si="3"/>
        <v>45347</v>
      </c>
      <c r="B28" s="15">
        <f t="shared" si="0"/>
        <v>45347</v>
      </c>
      <c r="C28" s="71">
        <f t="shared" si="2"/>
        <v>8</v>
      </c>
      <c r="D28" s="78"/>
      <c r="E28" s="78"/>
      <c r="F28" s="78"/>
      <c r="G28" s="78"/>
      <c r="H28" s="82"/>
      <c r="I28" s="66">
        <f t="shared" si="1"/>
        <v>45347</v>
      </c>
      <c r="J28" s="67" t="str">
        <f>IFERROR(VLOOKUP(I28,Start!$A$4:$C$18,2,0),"")</f>
        <v/>
      </c>
      <c r="K28" s="67" t="str">
        <f>IFERROR(VLOOKUP(I28,Start!$E$5:$G$6,2,0),"")</f>
        <v/>
      </c>
      <c r="L28" t="str">
        <f>IFERROR(VLOOKUP(I28,Start!$A$21:$C$25,2,0),"")</f>
        <v/>
      </c>
    </row>
    <row r="29" spans="1:12" ht="18.75" customHeight="1" x14ac:dyDescent="0.35">
      <c r="A29" s="12">
        <f t="shared" si="3"/>
        <v>45348</v>
      </c>
      <c r="B29" s="15">
        <f t="shared" si="0"/>
        <v>45348</v>
      </c>
      <c r="C29" s="71">
        <f t="shared" si="2"/>
        <v>9</v>
      </c>
      <c r="D29" s="77"/>
      <c r="E29" s="77"/>
      <c r="F29" s="77"/>
      <c r="G29" s="77"/>
      <c r="H29" s="81"/>
      <c r="I29" s="66">
        <f t="shared" si="1"/>
        <v>45348</v>
      </c>
      <c r="J29" s="67" t="str">
        <f>IFERROR(VLOOKUP(I29,Start!$A$4:$C$18,2,0),"")</f>
        <v/>
      </c>
      <c r="K29" s="67" t="str">
        <f>IFERROR(VLOOKUP(I29,Start!$E$5:$G$6,2,0),"")</f>
        <v/>
      </c>
      <c r="L29" t="str">
        <f>IFERROR(VLOOKUP(I29,Start!$A$21:$C$25,2,0),"")</f>
        <v/>
      </c>
    </row>
    <row r="30" spans="1:12" ht="18.75" customHeight="1" x14ac:dyDescent="0.35">
      <c r="A30" s="12">
        <f t="shared" si="3"/>
        <v>45349</v>
      </c>
      <c r="B30" s="15">
        <f t="shared" si="0"/>
        <v>45349</v>
      </c>
      <c r="C30" s="71">
        <f t="shared" si="2"/>
        <v>9</v>
      </c>
      <c r="D30" s="78"/>
      <c r="E30" s="78"/>
      <c r="F30" s="78"/>
      <c r="G30" s="78"/>
      <c r="H30" s="82"/>
      <c r="I30" s="66">
        <f t="shared" si="1"/>
        <v>45349</v>
      </c>
      <c r="J30" s="67" t="str">
        <f>IFERROR(VLOOKUP(I30,Start!$A$4:$C$18,2,0),"")</f>
        <v/>
      </c>
      <c r="K30" s="67" t="str">
        <f>IFERROR(VLOOKUP(I30,Start!$E$5:$G$6,2,0),"")</f>
        <v/>
      </c>
      <c r="L30" t="str">
        <f>IFERROR(VLOOKUP(I30,Start!$A$21:$C$25,2,0),"")</f>
        <v/>
      </c>
    </row>
    <row r="31" spans="1:12" ht="18.75" customHeight="1" x14ac:dyDescent="0.35">
      <c r="A31" s="12">
        <f t="shared" si="3"/>
        <v>45350</v>
      </c>
      <c r="B31" s="15">
        <f t="shared" si="0"/>
        <v>45350</v>
      </c>
      <c r="C31" s="71">
        <f t="shared" si="2"/>
        <v>9</v>
      </c>
      <c r="D31" s="77"/>
      <c r="E31" s="77"/>
      <c r="F31" s="77"/>
      <c r="G31" s="77"/>
      <c r="H31" s="81"/>
      <c r="I31" s="66">
        <f t="shared" si="1"/>
        <v>45350</v>
      </c>
      <c r="J31" s="67" t="str">
        <f>IFERROR(VLOOKUP(I31,Start!$A$4:$C$18,2,0),"")</f>
        <v/>
      </c>
      <c r="K31" s="67" t="str">
        <f>IFERROR(VLOOKUP(I31,Start!$E$5:$G$6,2,0),"")</f>
        <v/>
      </c>
      <c r="L31" t="str">
        <f>IFERROR(VLOOKUP(I31,Start!$A$21:$C$25,2,0),"")</f>
        <v/>
      </c>
    </row>
    <row r="32" spans="1:12" ht="18.75" customHeight="1" x14ac:dyDescent="0.35">
      <c r="A32" s="12">
        <f t="shared" si="3"/>
        <v>45351</v>
      </c>
      <c r="B32" s="15">
        <f t="shared" si="0"/>
        <v>45351</v>
      </c>
      <c r="C32" s="71">
        <f>IF(A32="","",WEEKNUM(A32,21))</f>
        <v>9</v>
      </c>
      <c r="D32" s="78"/>
      <c r="E32" s="78"/>
      <c r="F32" s="78"/>
      <c r="G32" s="78"/>
      <c r="H32" s="82"/>
      <c r="I32" s="66">
        <f t="shared" si="1"/>
        <v>45351</v>
      </c>
      <c r="J32" s="67" t="str">
        <f>IFERROR(VLOOKUP(I32,Start!$A$4:$C$18,2,0),"")</f>
        <v/>
      </c>
      <c r="K32" s="67" t="str">
        <f>IFERROR(VLOOKUP(I32,Start!$E$5:$G$6,2,0),"")</f>
        <v/>
      </c>
      <c r="L32" t="str">
        <f>IFERROR(VLOOKUP(I32,Start!$A$21:$C$25,2,0),"")</f>
        <v/>
      </c>
    </row>
    <row r="33" spans="1:12" ht="18.75" customHeight="1" x14ac:dyDescent="0.35">
      <c r="A33" s="12" t="str">
        <f t="shared" si="3"/>
        <v/>
      </c>
      <c r="B33" s="15" t="str">
        <f t="shared" si="0"/>
        <v/>
      </c>
      <c r="C33" s="71" t="str">
        <f t="shared" ref="C33:C34" si="4">IF(A33="","",WEEKNUM(A33,21))</f>
        <v/>
      </c>
      <c r="D33" s="78"/>
      <c r="E33" s="78"/>
      <c r="F33" s="78"/>
      <c r="G33" s="78"/>
      <c r="H33" s="82"/>
      <c r="I33" s="66" t="str">
        <f t="shared" si="1"/>
        <v/>
      </c>
      <c r="J33" s="67" t="str">
        <f>IFERROR(VLOOKUP(I33,Start!$A$4:$C$18,2,0),"")</f>
        <v/>
      </c>
      <c r="K33" s="67" t="str">
        <f>IFERROR(VLOOKUP(I33,Start!$E$5:$G$6,2,0),"")</f>
        <v/>
      </c>
      <c r="L33" t="str">
        <f>IFERROR(VLOOKUP(I33,Start!$A$21:$C$25,2,0),"")</f>
        <v/>
      </c>
    </row>
    <row r="34" spans="1:12" ht="18.75" customHeight="1" thickBot="1" x14ac:dyDescent="0.4">
      <c r="A34" s="13" t="str">
        <f t="shared" si="3"/>
        <v/>
      </c>
      <c r="B34" s="16" t="str">
        <f t="shared" si="0"/>
        <v/>
      </c>
      <c r="C34" s="72" t="str">
        <f t="shared" si="4"/>
        <v/>
      </c>
      <c r="D34" s="79"/>
      <c r="E34" s="79"/>
      <c r="F34" s="79"/>
      <c r="G34" s="79"/>
      <c r="H34" s="83"/>
      <c r="I34" s="66" t="str">
        <f t="shared" si="1"/>
        <v/>
      </c>
      <c r="J34" s="67" t="str">
        <f>IFERROR(VLOOKUP(I34,Start!$A$4:$C$18,2,0),"")</f>
        <v/>
      </c>
      <c r="K34" s="67" t="str">
        <f>IFERROR(VLOOKUP(I34,Start!$E$5:$G$6,2,0),"")</f>
        <v/>
      </c>
      <c r="L34" t="str">
        <f>IFERROR(VLOOKUP(I34,Start!$A$21:$C$25,2,0),"")</f>
        <v/>
      </c>
    </row>
    <row r="35" spans="1:12" ht="15" thickTop="1" x14ac:dyDescent="0.35">
      <c r="C35" s="60"/>
      <c r="D35" s="10"/>
      <c r="E35" s="10"/>
      <c r="F35" s="10"/>
      <c r="G35" s="10"/>
      <c r="H35" s="10"/>
    </row>
    <row r="36" spans="1:12" x14ac:dyDescent="0.35">
      <c r="C36" s="60"/>
    </row>
    <row r="72" spans="1:1" x14ac:dyDescent="0.35">
      <c r="A72" s="14"/>
    </row>
    <row r="73" spans="1:1" x14ac:dyDescent="0.35">
      <c r="A73" s="14"/>
    </row>
    <row r="74" spans="1:1" x14ac:dyDescent="0.35">
      <c r="A74" s="14"/>
    </row>
    <row r="75" spans="1:1" x14ac:dyDescent="0.35">
      <c r="A75" s="14"/>
    </row>
    <row r="76" spans="1:1" x14ac:dyDescent="0.35">
      <c r="A76" s="14"/>
    </row>
  </sheetData>
  <sheetProtection selectLockedCells="1"/>
  <conditionalFormatting sqref="D4:H4">
    <cfRule type="expression" dxfId="307" priority="3">
      <formula>WEEKDAY($B4,2)&gt;5</formula>
    </cfRule>
  </conditionalFormatting>
  <conditionalFormatting sqref="D5:H34">
    <cfRule type="expression" dxfId="305" priority="14">
      <formula>WEEKDAY($B5,2)&gt;5</formula>
    </cfRule>
  </conditionalFormatting>
  <conditionalFormatting sqref="A5:A34">
    <cfRule type="expression" dxfId="303" priority="13">
      <formula>WEEKDAY($B5,2)&gt;5</formula>
    </cfRule>
  </conditionalFormatting>
  <conditionalFormatting sqref="B5:C34">
    <cfRule type="expression" dxfId="301" priority="12">
      <formula>WEEKDAY($B5,2)&gt;5</formula>
    </cfRule>
  </conditionalFormatting>
  <conditionalFormatting sqref="C4:H4">
    <cfRule type="expression" dxfId="299" priority="11">
      <formula>WEEKDAY($B4,2)&gt;5</formula>
    </cfRule>
  </conditionalFormatting>
  <conditionalFormatting sqref="A4">
    <cfRule type="expression" dxfId="297" priority="10">
      <formula>WEEKDAY($B4,2)&gt;5</formula>
    </cfRule>
  </conditionalFormatting>
  <conditionalFormatting sqref="B4">
    <cfRule type="expression" dxfId="295" priority="9">
      <formula>WEEKDAY($B4,2)&gt;5</formula>
    </cfRule>
  </conditionalFormatting>
  <conditionalFormatting sqref="D4:H34">
    <cfRule type="cellIs" dxfId="293" priority="4" operator="equal">
      <formula>"g"</formula>
    </cfRule>
    <cfRule type="cellIs" dxfId="292" priority="6" operator="equal">
      <formula>"m"</formula>
    </cfRule>
    <cfRule type="cellIs" dxfId="291" priority="7" operator="equal">
      <formula>"U"</formula>
    </cfRule>
  </conditionalFormatting>
  <conditionalFormatting sqref="E1:E2">
    <cfRule type="cellIs" dxfId="287" priority="5" operator="equal">
      <formula>0</formula>
    </cfRule>
  </conditionalFormatting>
  <conditionalFormatting sqref="A4">
    <cfRule type="expression" dxfId="283" priority="2">
      <formula>WEEKDAY($B4,2)&gt;5</formula>
    </cfRule>
  </conditionalFormatting>
  <conditionalFormatting sqref="B4:C4">
    <cfRule type="expression" dxfId="281" priority="1">
      <formula>WEEKDAY($B4,2)&gt;5</formula>
    </cfRule>
  </conditionalFormatting>
  <pageMargins left="0.11811023622047245" right="0.11811023622047245" top="0.74803149606299213" bottom="0.74803149606299213" header="0.31496062992125984" footer="0.31496062992125984"/>
  <pageSetup paperSize="9" scale="95" orientation="landscape" r:id="rId1"/>
  <headerFooter>
    <oddHeader>&amp;L&amp;"Calibri"&amp;10&amp;K000000Confidential&amp;1#_x000D_&amp;"Calibri"&amp;11&amp;K000000&amp;D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559BE3E6-D034-47D7-8D0F-30E7B5EB9390}">
            <xm:f>NOT(ISERROR(VLOOKUP($A4,Start!$C$4:$C$18,1,FALSE)))</xm:f>
            <x14:dxf>
              <fill>
                <patternFill>
                  <bgColor rgb="FFFF0000"/>
                </patternFill>
              </fill>
            </x14:dxf>
          </x14:cfRule>
          <xm:sqref>A4:H34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showGridLines="0" zoomScaleNormal="100" workbookViewId="0">
      <pane xSplit="3" ySplit="3" topLeftCell="D4" activePane="bottomRight" state="frozen"/>
      <selection pane="topRight" activeCell="C19" sqref="C19"/>
      <selection pane="bottomLeft" activeCell="C19" sqref="C19"/>
      <selection pane="bottomRight" activeCell="F13" sqref="F13"/>
    </sheetView>
  </sheetViews>
  <sheetFormatPr baseColWidth="10" defaultColWidth="11.453125" defaultRowHeight="14.5" x14ac:dyDescent="0.35"/>
  <cols>
    <col min="1" max="1" width="10.7265625" bestFit="1" customWidth="1"/>
    <col min="2" max="2" width="4" customWidth="1"/>
    <col min="3" max="3" width="4.26953125" style="63" customWidth="1"/>
    <col min="4" max="7" width="8.6328125" customWidth="1"/>
    <col min="8" max="8" width="6.6328125" customWidth="1"/>
    <col min="9" max="9" width="5.81640625" hidden="1" customWidth="1"/>
    <col min="10" max="10" width="18" customWidth="1"/>
    <col min="11" max="11" width="14.26953125" bestFit="1" customWidth="1"/>
    <col min="12" max="12" width="19.6328125" bestFit="1" customWidth="1"/>
    <col min="13" max="14" width="12.90625" customWidth="1"/>
    <col min="15" max="16" width="19.6328125" bestFit="1" customWidth="1"/>
    <col min="17" max="17" width="4" customWidth="1"/>
    <col min="18" max="18" width="19.6328125" bestFit="1" customWidth="1"/>
    <col min="19" max="19" width="7.36328125" customWidth="1"/>
    <col min="20" max="20" width="7.453125" customWidth="1"/>
    <col min="21" max="21" width="10.54296875" customWidth="1"/>
    <col min="22" max="22" width="9.453125" customWidth="1"/>
    <col min="23" max="23" width="11.54296875" hidden="1" customWidth="1"/>
    <col min="24" max="24" width="11.54296875" customWidth="1"/>
    <col min="25" max="25" width="2.1796875" hidden="1" customWidth="1"/>
    <col min="26" max="26" width="14.26953125" hidden="1" customWidth="1"/>
    <col min="27" max="27" width="3" hidden="1" customWidth="1"/>
  </cols>
  <sheetData>
    <row r="1" spans="1:19" ht="26" x14ac:dyDescent="0.6">
      <c r="A1" s="17" t="s">
        <v>0</v>
      </c>
      <c r="E1" s="94" t="s">
        <v>26</v>
      </c>
      <c r="J1" s="17"/>
      <c r="K1" t="s">
        <v>50</v>
      </c>
      <c r="L1" t="s">
        <v>55</v>
      </c>
      <c r="M1" s="74"/>
      <c r="Q1" t="s">
        <v>50</v>
      </c>
      <c r="R1" t="s">
        <v>55</v>
      </c>
      <c r="S1" s="74"/>
    </row>
    <row r="2" spans="1:19" s="47" customFormat="1" ht="22.4" customHeight="1" thickBot="1" x14ac:dyDescent="0.65">
      <c r="A2" s="64">
        <f>Start!C1</f>
        <v>2024</v>
      </c>
      <c r="B2" s="18">
        <f>A2</f>
        <v>2024</v>
      </c>
      <c r="C2" s="69"/>
      <c r="D2" s="9"/>
      <c r="E2" s="68" t="str">
        <f>IF(F2&lt;&gt;"",Start!E6,"")</f>
        <v/>
      </c>
      <c r="F2"/>
      <c r="H2"/>
      <c r="I2"/>
      <c r="J2" s="17"/>
      <c r="K2" t="s">
        <v>51</v>
      </c>
      <c r="L2" t="s">
        <v>52</v>
      </c>
      <c r="M2" s="75"/>
      <c r="Q2" t="s">
        <v>51</v>
      </c>
      <c r="R2" t="s">
        <v>52</v>
      </c>
      <c r="S2" s="75"/>
    </row>
    <row r="3" spans="1:19" s="24" customFormat="1" ht="15.5" customHeight="1" thickTop="1" x14ac:dyDescent="0.35">
      <c r="A3" s="22" t="s">
        <v>21</v>
      </c>
      <c r="B3" s="23" t="s">
        <v>22</v>
      </c>
      <c r="C3" s="70" t="s">
        <v>23</v>
      </c>
      <c r="D3" s="21" t="str">
        <f>Start!$B21</f>
        <v>Ivanov</v>
      </c>
      <c r="E3" s="21" t="str">
        <f>Start!$B22</f>
        <v>Jahnke</v>
      </c>
      <c r="F3" s="21" t="str">
        <f>Start!$B23</f>
        <v>Krausse</v>
      </c>
      <c r="G3" s="21" t="str">
        <f>Start!$B24</f>
        <v>Schmidt</v>
      </c>
      <c r="H3" s="80" t="str">
        <f>Start!$B25</f>
        <v>Thurau</v>
      </c>
      <c r="K3" t="s">
        <v>53</v>
      </c>
      <c r="L3" t="s">
        <v>54</v>
      </c>
      <c r="M3" s="76"/>
      <c r="Q3" t="s">
        <v>53</v>
      </c>
      <c r="R3" t="s">
        <v>54</v>
      </c>
      <c r="S3" s="76"/>
    </row>
    <row r="4" spans="1:19" ht="19.899999999999999" customHeight="1" x14ac:dyDescent="0.35">
      <c r="A4" s="12">
        <f>DATE(B2,3,1)</f>
        <v>45352</v>
      </c>
      <c r="B4" s="15">
        <f t="shared" ref="B4:B34" si="0">A4</f>
        <v>45352</v>
      </c>
      <c r="C4" s="71">
        <f>WEEKNUM(A4,21)</f>
        <v>9</v>
      </c>
      <c r="D4" s="77"/>
      <c r="E4" s="77"/>
      <c r="F4" s="77"/>
      <c r="G4" s="77"/>
      <c r="H4" s="81"/>
      <c r="I4" s="66">
        <f t="shared" ref="I4:I34" si="1">A4</f>
        <v>45352</v>
      </c>
      <c r="J4" s="67" t="str">
        <f>IFERROR(VLOOKUP(I4,Start!$A$4:$C$18,2,0),"")</f>
        <v/>
      </c>
      <c r="K4" s="67" t="str">
        <f>IFERROR(VLOOKUP(I4,Start!$E$5:$G$6,2,0),"")</f>
        <v/>
      </c>
      <c r="L4" t="str">
        <f>IFERROR(VLOOKUP(I4,Start!$A$21:$C$25,2,0),"")</f>
        <v/>
      </c>
    </row>
    <row r="5" spans="1:19" ht="19.899999999999999" customHeight="1" x14ac:dyDescent="0.35">
      <c r="A5" s="12">
        <f>IFERROR(IF(MONTH(A4+1)=MONTH(A$4),A4+1,""),"")</f>
        <v>45353</v>
      </c>
      <c r="B5" s="15">
        <f t="shared" si="0"/>
        <v>45353</v>
      </c>
      <c r="C5" s="71">
        <f t="shared" ref="C5:C34" si="2">WEEKNUM(A5,21)</f>
        <v>9</v>
      </c>
      <c r="D5" s="77"/>
      <c r="E5" s="77"/>
      <c r="F5" s="77"/>
      <c r="G5" s="77"/>
      <c r="H5" s="81"/>
      <c r="I5" s="66">
        <f t="shared" si="1"/>
        <v>45353</v>
      </c>
      <c r="J5" s="67" t="str">
        <f>IFERROR(VLOOKUP(I5,Start!$A$4:$C$18,2,0),"")</f>
        <v/>
      </c>
      <c r="K5" s="67" t="str">
        <f>IFERROR(VLOOKUP(I5,Start!$E$5:$G$6,2,0),"")</f>
        <v/>
      </c>
      <c r="L5" t="str">
        <f>IFERROR(VLOOKUP(I5,Start!$A$21:$C$25,2,0),"")</f>
        <v/>
      </c>
    </row>
    <row r="6" spans="1:19" ht="18.75" customHeight="1" x14ac:dyDescent="0.35">
      <c r="A6" s="12">
        <f t="shared" ref="A6:A34" si="3">IFERROR(IF(MONTH(A5+1)=MONTH(A$4),A5+1,""),"")</f>
        <v>45354</v>
      </c>
      <c r="B6" s="15">
        <f t="shared" si="0"/>
        <v>45354</v>
      </c>
      <c r="C6" s="71">
        <f t="shared" si="2"/>
        <v>9</v>
      </c>
      <c r="D6" s="78"/>
      <c r="E6" s="78"/>
      <c r="F6" s="78"/>
      <c r="G6" s="78"/>
      <c r="H6" s="82"/>
      <c r="I6" s="66">
        <f t="shared" si="1"/>
        <v>45354</v>
      </c>
      <c r="J6" s="67" t="str">
        <f>IFERROR(VLOOKUP(I6,Start!$A$4:$C$18,2,0),"")</f>
        <v/>
      </c>
      <c r="K6" s="67" t="str">
        <f>IFERROR(VLOOKUP(I6,Start!$E$5:$G$6,2,0),"")</f>
        <v/>
      </c>
      <c r="L6" t="str">
        <f>IFERROR(VLOOKUP(I6,Start!$A$21:$C$25,2,0),"")</f>
        <v/>
      </c>
    </row>
    <row r="7" spans="1:19" ht="18.75" customHeight="1" x14ac:dyDescent="0.35">
      <c r="A7" s="12">
        <f t="shared" si="3"/>
        <v>45355</v>
      </c>
      <c r="B7" s="15">
        <f t="shared" si="0"/>
        <v>45355</v>
      </c>
      <c r="C7" s="71">
        <f t="shared" si="2"/>
        <v>10</v>
      </c>
      <c r="D7" s="77"/>
      <c r="E7" s="77"/>
      <c r="F7" s="77"/>
      <c r="G7" s="77"/>
      <c r="H7" s="81"/>
      <c r="I7" s="66">
        <f t="shared" si="1"/>
        <v>45355</v>
      </c>
      <c r="J7" s="67" t="str">
        <f>IFERROR(VLOOKUP(I7,Start!$A$4:$C$18,2,0),"")</f>
        <v/>
      </c>
      <c r="K7" s="67" t="str">
        <f>IFERROR(VLOOKUP(I7,Start!$E$5:$G$6,2,0),"")</f>
        <v/>
      </c>
      <c r="L7" t="str">
        <f>IFERROR(VLOOKUP(I7,Start!$A$21:$C$25,2,0),"")</f>
        <v/>
      </c>
    </row>
    <row r="8" spans="1:19" ht="18.75" customHeight="1" x14ac:dyDescent="0.35">
      <c r="A8" s="12">
        <f t="shared" si="3"/>
        <v>45356</v>
      </c>
      <c r="B8" s="15">
        <f t="shared" si="0"/>
        <v>45356</v>
      </c>
      <c r="C8" s="71">
        <f t="shared" si="2"/>
        <v>10</v>
      </c>
      <c r="D8" s="78"/>
      <c r="E8" s="78"/>
      <c r="F8" s="78"/>
      <c r="G8" s="78"/>
      <c r="H8" s="82"/>
      <c r="I8" s="66">
        <f t="shared" si="1"/>
        <v>45356</v>
      </c>
      <c r="J8" s="67" t="str">
        <f>IFERROR(VLOOKUP(I8,Start!$A$4:$C$18,2,0),"")</f>
        <v/>
      </c>
      <c r="K8" s="67" t="str">
        <f>IFERROR(VLOOKUP(I8,Start!$E$5:$G$6,2,0),"")</f>
        <v/>
      </c>
      <c r="L8" t="str">
        <f>IFERROR(VLOOKUP(I8,Start!$A$21:$C$25,2,0),"")</f>
        <v/>
      </c>
    </row>
    <row r="9" spans="1:19" ht="18.75" customHeight="1" x14ac:dyDescent="0.35">
      <c r="A9" s="12">
        <f t="shared" si="3"/>
        <v>45357</v>
      </c>
      <c r="B9" s="15">
        <f t="shared" si="0"/>
        <v>45357</v>
      </c>
      <c r="C9" s="71">
        <f t="shared" si="2"/>
        <v>10</v>
      </c>
      <c r="D9" s="77"/>
      <c r="E9" s="77"/>
      <c r="F9" s="77"/>
      <c r="G9" s="77"/>
      <c r="H9" s="81"/>
      <c r="I9" s="66">
        <f t="shared" si="1"/>
        <v>45357</v>
      </c>
      <c r="J9" s="67" t="str">
        <f>IFERROR(VLOOKUP(I9,Start!$A$4:$C$18,2,0),"")</f>
        <v/>
      </c>
      <c r="K9" s="67" t="str">
        <f>IFERROR(VLOOKUP(I9,Start!$E$5:$G$6,2,0),"")</f>
        <v/>
      </c>
      <c r="L9" t="str">
        <f>IFERROR(VLOOKUP(I9,Start!$A$21:$C$25,2,0),"")</f>
        <v/>
      </c>
    </row>
    <row r="10" spans="1:19" ht="18.75" customHeight="1" x14ac:dyDescent="0.35">
      <c r="A10" s="12">
        <f t="shared" si="3"/>
        <v>45358</v>
      </c>
      <c r="B10" s="15">
        <f t="shared" si="0"/>
        <v>45358</v>
      </c>
      <c r="C10" s="71">
        <f t="shared" si="2"/>
        <v>10</v>
      </c>
      <c r="D10" s="78"/>
      <c r="E10" s="78"/>
      <c r="F10" s="78"/>
      <c r="G10" s="78"/>
      <c r="H10" s="82"/>
      <c r="I10" s="66">
        <f t="shared" si="1"/>
        <v>45358</v>
      </c>
      <c r="J10" s="67" t="str">
        <f>IFERROR(VLOOKUP(I10,Start!$A$4:$C$18,2,0),"")</f>
        <v/>
      </c>
      <c r="K10" s="67" t="str">
        <f>IFERROR(VLOOKUP(I10,Start!$E$5:$G$6,2,0),"")</f>
        <v/>
      </c>
      <c r="L10" t="str">
        <f>IFERROR(VLOOKUP(I10,Start!$A$21:$C$25,2,0),"")</f>
        <v/>
      </c>
    </row>
    <row r="11" spans="1:19" ht="18.75" customHeight="1" x14ac:dyDescent="0.35">
      <c r="A11" s="12">
        <f t="shared" si="3"/>
        <v>45359</v>
      </c>
      <c r="B11" s="15">
        <f t="shared" si="0"/>
        <v>45359</v>
      </c>
      <c r="C11" s="71">
        <f t="shared" si="2"/>
        <v>10</v>
      </c>
      <c r="D11" s="77"/>
      <c r="E11" s="77"/>
      <c r="F11" s="77"/>
      <c r="G11" s="77"/>
      <c r="H11" s="81"/>
      <c r="I11" s="66">
        <f t="shared" si="1"/>
        <v>45359</v>
      </c>
      <c r="J11" s="67" t="str">
        <f>IFERROR(VLOOKUP(I11,Start!$A$4:$C$18,2,0),"")</f>
        <v/>
      </c>
      <c r="K11" s="67" t="str">
        <f>IFERROR(VLOOKUP(I11,Start!$E$5:$G$6,2,0),"")</f>
        <v/>
      </c>
      <c r="L11" t="str">
        <f>IFERROR(VLOOKUP(I11,Start!$A$21:$C$25,2,0),"")</f>
        <v/>
      </c>
    </row>
    <row r="12" spans="1:19" ht="18.75" customHeight="1" x14ac:dyDescent="0.35">
      <c r="A12" s="12">
        <f t="shared" si="3"/>
        <v>45360</v>
      </c>
      <c r="B12" s="15">
        <f t="shared" si="0"/>
        <v>45360</v>
      </c>
      <c r="C12" s="71">
        <f t="shared" si="2"/>
        <v>10</v>
      </c>
      <c r="D12" s="78"/>
      <c r="E12" s="78"/>
      <c r="F12" s="78"/>
      <c r="G12" s="78"/>
      <c r="H12" s="82"/>
      <c r="I12" s="66">
        <f t="shared" si="1"/>
        <v>45360</v>
      </c>
      <c r="J12" s="67" t="str">
        <f>IFERROR(VLOOKUP(I12,Start!$A$4:$C$18,2,0),"")</f>
        <v/>
      </c>
      <c r="K12" s="67" t="str">
        <f>IFERROR(VLOOKUP(I12,Start!$E$5:$G$6,2,0),"")</f>
        <v/>
      </c>
      <c r="L12" t="str">
        <f>IFERROR(VLOOKUP(I12,Start!$A$21:$C$25,2,0),"")</f>
        <v/>
      </c>
    </row>
    <row r="13" spans="1:19" ht="18.75" customHeight="1" x14ac:dyDescent="0.35">
      <c r="A13" s="12">
        <f t="shared" si="3"/>
        <v>45361</v>
      </c>
      <c r="B13" s="15">
        <f t="shared" si="0"/>
        <v>45361</v>
      </c>
      <c r="C13" s="71">
        <f t="shared" si="2"/>
        <v>10</v>
      </c>
      <c r="D13" s="77"/>
      <c r="E13" s="77"/>
      <c r="F13" s="77"/>
      <c r="G13" s="77"/>
      <c r="H13" s="81"/>
      <c r="I13" s="66">
        <f t="shared" si="1"/>
        <v>45361</v>
      </c>
      <c r="J13" s="67" t="str">
        <f>IFERROR(VLOOKUP(I13,Start!$A$4:$C$18,2,0),"")</f>
        <v/>
      </c>
      <c r="K13" s="67" t="str">
        <f>IFERROR(VLOOKUP(I13,Start!$E$5:$G$6,2,0),"")</f>
        <v/>
      </c>
      <c r="L13" t="str">
        <f>IFERROR(VLOOKUP(I13,Start!$A$21:$C$25,2,0),"")</f>
        <v/>
      </c>
    </row>
    <row r="14" spans="1:19" ht="18.75" customHeight="1" x14ac:dyDescent="0.35">
      <c r="A14" s="12">
        <f t="shared" si="3"/>
        <v>45362</v>
      </c>
      <c r="B14" s="15">
        <f t="shared" si="0"/>
        <v>45362</v>
      </c>
      <c r="C14" s="71">
        <f t="shared" si="2"/>
        <v>11</v>
      </c>
      <c r="D14" s="78"/>
      <c r="E14" s="78"/>
      <c r="F14" s="78"/>
      <c r="G14" s="78"/>
      <c r="H14" s="82"/>
      <c r="I14" s="66">
        <f t="shared" si="1"/>
        <v>45362</v>
      </c>
      <c r="J14" s="67" t="str">
        <f>IFERROR(VLOOKUP(I14,Start!$A$4:$C$18,2,0),"")</f>
        <v/>
      </c>
      <c r="K14" s="67" t="str">
        <f>IFERROR(VLOOKUP(I14,Start!$E$5:$G$6,2,0),"")</f>
        <v/>
      </c>
      <c r="L14" t="str">
        <f>IFERROR(VLOOKUP(I14,Start!$A$21:$C$25,2,0),"")</f>
        <v/>
      </c>
    </row>
    <row r="15" spans="1:19" ht="18.75" customHeight="1" x14ac:dyDescent="0.35">
      <c r="A15" s="12">
        <f t="shared" si="3"/>
        <v>45363</v>
      </c>
      <c r="B15" s="15">
        <f t="shared" si="0"/>
        <v>45363</v>
      </c>
      <c r="C15" s="71">
        <f t="shared" si="2"/>
        <v>11</v>
      </c>
      <c r="D15" s="77"/>
      <c r="E15" s="77"/>
      <c r="F15" s="77"/>
      <c r="G15" s="77"/>
      <c r="H15" s="81"/>
      <c r="I15" s="66">
        <f t="shared" si="1"/>
        <v>45363</v>
      </c>
      <c r="J15" s="67" t="str">
        <f>IFERROR(VLOOKUP(I15,Start!$A$4:$C$18,2,0),"")</f>
        <v/>
      </c>
      <c r="K15" s="67" t="str">
        <f>IFERROR(VLOOKUP(I15,Start!$E$5:$G$6,2,0),"")</f>
        <v/>
      </c>
      <c r="L15" t="str">
        <f>IFERROR(VLOOKUP(I15,Start!$A$21:$C$25,2,0),"")</f>
        <v/>
      </c>
    </row>
    <row r="16" spans="1:19" ht="18.75" customHeight="1" x14ac:dyDescent="0.35">
      <c r="A16" s="12">
        <f t="shared" si="3"/>
        <v>45364</v>
      </c>
      <c r="B16" s="15">
        <f t="shared" si="0"/>
        <v>45364</v>
      </c>
      <c r="C16" s="71">
        <f t="shared" si="2"/>
        <v>11</v>
      </c>
      <c r="D16" s="78"/>
      <c r="E16" s="78"/>
      <c r="F16" s="78"/>
      <c r="G16" s="78"/>
      <c r="H16" s="82"/>
      <c r="I16" s="66">
        <f t="shared" si="1"/>
        <v>45364</v>
      </c>
      <c r="J16" s="67" t="str">
        <f>IFERROR(VLOOKUP(I16,Start!$A$4:$C$18,2,0),"")</f>
        <v/>
      </c>
      <c r="K16" s="67" t="str">
        <f>IFERROR(VLOOKUP(I16,Start!$E$5:$G$6,2,0),"")</f>
        <v/>
      </c>
      <c r="L16" t="str">
        <f>IFERROR(VLOOKUP(I16,Start!$A$21:$C$25,2,0),"")</f>
        <v/>
      </c>
    </row>
    <row r="17" spans="1:12" ht="18.75" customHeight="1" x14ac:dyDescent="0.35">
      <c r="A17" s="12">
        <f t="shared" si="3"/>
        <v>45365</v>
      </c>
      <c r="B17" s="15">
        <f t="shared" si="0"/>
        <v>45365</v>
      </c>
      <c r="C17" s="71">
        <f t="shared" si="2"/>
        <v>11</v>
      </c>
      <c r="D17" s="77"/>
      <c r="E17" s="77"/>
      <c r="F17" s="77"/>
      <c r="G17" s="77"/>
      <c r="H17" s="81"/>
      <c r="I17" s="66">
        <f t="shared" si="1"/>
        <v>45365</v>
      </c>
      <c r="J17" s="67" t="str">
        <f>IFERROR(VLOOKUP(I17,Start!$A$4:$C$18,2,0),"")</f>
        <v/>
      </c>
      <c r="K17" s="67" t="str">
        <f>IFERROR(VLOOKUP(I17,Start!$E$5:$G$6,2,0),"")</f>
        <v/>
      </c>
      <c r="L17" t="str">
        <f>IFERROR(VLOOKUP(I17,Start!$A$21:$C$25,2,0),"")</f>
        <v/>
      </c>
    </row>
    <row r="18" spans="1:12" ht="18.75" customHeight="1" x14ac:dyDescent="0.35">
      <c r="A18" s="12">
        <f t="shared" si="3"/>
        <v>45366</v>
      </c>
      <c r="B18" s="15">
        <f t="shared" si="0"/>
        <v>45366</v>
      </c>
      <c r="C18" s="71">
        <f t="shared" si="2"/>
        <v>11</v>
      </c>
      <c r="D18" s="78"/>
      <c r="E18" s="78"/>
      <c r="F18" s="78"/>
      <c r="G18" s="78"/>
      <c r="H18" s="82"/>
      <c r="I18" s="66">
        <f t="shared" si="1"/>
        <v>45366</v>
      </c>
      <c r="J18" s="67" t="str">
        <f>IFERROR(VLOOKUP(I18,Start!$A$4:$C$18,2,0),"")</f>
        <v/>
      </c>
      <c r="K18" s="67" t="str">
        <f>IFERROR(VLOOKUP(I18,Start!$E$5:$G$6,2,0),"")</f>
        <v/>
      </c>
      <c r="L18" t="str">
        <f>IFERROR(VLOOKUP(I18,Start!$A$21:$C$25,2,0),"")</f>
        <v/>
      </c>
    </row>
    <row r="19" spans="1:12" ht="18.75" customHeight="1" x14ac:dyDescent="0.35">
      <c r="A19" s="12">
        <f t="shared" si="3"/>
        <v>45367</v>
      </c>
      <c r="B19" s="15">
        <f t="shared" si="0"/>
        <v>45367</v>
      </c>
      <c r="C19" s="71">
        <f t="shared" si="2"/>
        <v>11</v>
      </c>
      <c r="D19" s="77"/>
      <c r="E19" s="77"/>
      <c r="F19" s="77"/>
      <c r="G19" s="77"/>
      <c r="H19" s="81"/>
      <c r="I19" s="66">
        <f t="shared" si="1"/>
        <v>45367</v>
      </c>
      <c r="J19" s="67" t="str">
        <f>IFERROR(VLOOKUP(I19,Start!$A$4:$C$18,2,0),"")</f>
        <v/>
      </c>
      <c r="K19" s="67" t="str">
        <f>IFERROR(VLOOKUP(I19,Start!$E$5:$G$6,2,0),"")</f>
        <v/>
      </c>
      <c r="L19" t="str">
        <f>IFERROR(VLOOKUP(I19,Start!$A$21:$C$25,2,0),"")</f>
        <v/>
      </c>
    </row>
    <row r="20" spans="1:12" ht="18.75" customHeight="1" x14ac:dyDescent="0.35">
      <c r="A20" s="12">
        <f t="shared" si="3"/>
        <v>45368</v>
      </c>
      <c r="B20" s="15">
        <f t="shared" si="0"/>
        <v>45368</v>
      </c>
      <c r="C20" s="71">
        <f t="shared" si="2"/>
        <v>11</v>
      </c>
      <c r="D20" s="78"/>
      <c r="E20" s="78"/>
      <c r="F20" s="78"/>
      <c r="G20" s="78"/>
      <c r="H20" s="82"/>
      <c r="I20" s="66">
        <f t="shared" si="1"/>
        <v>45368</v>
      </c>
      <c r="J20" s="67" t="str">
        <f>IFERROR(VLOOKUP(I20,Start!$A$4:$C$18,2,0),"")</f>
        <v/>
      </c>
      <c r="K20" s="67" t="str">
        <f>IFERROR(VLOOKUP(I20,Start!$E$5:$G$6,2,0),"")</f>
        <v/>
      </c>
      <c r="L20" t="str">
        <f>IFERROR(VLOOKUP(I20,Start!$A$21:$C$25,2,0),"")</f>
        <v/>
      </c>
    </row>
    <row r="21" spans="1:12" ht="18.75" customHeight="1" x14ac:dyDescent="0.35">
      <c r="A21" s="12">
        <f t="shared" si="3"/>
        <v>45369</v>
      </c>
      <c r="B21" s="15">
        <f t="shared" si="0"/>
        <v>45369</v>
      </c>
      <c r="C21" s="71">
        <f t="shared" si="2"/>
        <v>12</v>
      </c>
      <c r="D21" s="77"/>
      <c r="E21" s="77"/>
      <c r="F21" s="77"/>
      <c r="G21" s="77"/>
      <c r="H21" s="81"/>
      <c r="I21" s="66">
        <f t="shared" si="1"/>
        <v>45369</v>
      </c>
      <c r="J21" s="67" t="str">
        <f>IFERROR(VLOOKUP(I21,Start!$A$4:$C$18,2,0),"")</f>
        <v/>
      </c>
      <c r="K21" s="67" t="str">
        <f>IFERROR(VLOOKUP(I21,Start!$E$5:$G$6,2,0),"")</f>
        <v/>
      </c>
      <c r="L21" t="str">
        <f>IFERROR(VLOOKUP(I21,Start!$A$21:$C$25,2,0),"")</f>
        <v/>
      </c>
    </row>
    <row r="22" spans="1:12" ht="18.75" customHeight="1" x14ac:dyDescent="0.35">
      <c r="A22" s="12">
        <f t="shared" si="3"/>
        <v>45370</v>
      </c>
      <c r="B22" s="15">
        <f t="shared" si="0"/>
        <v>45370</v>
      </c>
      <c r="C22" s="71">
        <f t="shared" si="2"/>
        <v>12</v>
      </c>
      <c r="D22" s="78"/>
      <c r="E22" s="78"/>
      <c r="F22" s="78"/>
      <c r="G22" s="78"/>
      <c r="H22" s="82"/>
      <c r="I22" s="66">
        <f t="shared" si="1"/>
        <v>45370</v>
      </c>
      <c r="J22" s="67" t="str">
        <f>IFERROR(VLOOKUP(I22,Start!$A$4:$C$18,2,0),"")</f>
        <v/>
      </c>
      <c r="K22" s="67" t="str">
        <f>IFERROR(VLOOKUP(I22,Start!$E$5:$G$6,2,0),"")</f>
        <v/>
      </c>
      <c r="L22" t="str">
        <f>IFERROR(VLOOKUP(I22,Start!$A$21:$C$25,2,0),"")</f>
        <v/>
      </c>
    </row>
    <row r="23" spans="1:12" ht="18.75" customHeight="1" x14ac:dyDescent="0.35">
      <c r="A23" s="12">
        <f t="shared" si="3"/>
        <v>45371</v>
      </c>
      <c r="B23" s="15">
        <f t="shared" si="0"/>
        <v>45371</v>
      </c>
      <c r="C23" s="71">
        <f t="shared" si="2"/>
        <v>12</v>
      </c>
      <c r="D23" s="77"/>
      <c r="E23" s="77"/>
      <c r="F23" s="77"/>
      <c r="G23" s="77"/>
      <c r="H23" s="81"/>
      <c r="I23" s="66">
        <f t="shared" si="1"/>
        <v>45371</v>
      </c>
      <c r="J23" s="67" t="str">
        <f>IFERROR(VLOOKUP(I23,Start!$A$4:$C$18,2,0),"")</f>
        <v/>
      </c>
      <c r="K23" s="67" t="str">
        <f>IFERROR(VLOOKUP(I23,Start!$E$5:$G$6,2,0),"")</f>
        <v/>
      </c>
      <c r="L23" t="str">
        <f>IFERROR(VLOOKUP(I23,Start!$A$21:$C$25,2,0),"")</f>
        <v/>
      </c>
    </row>
    <row r="24" spans="1:12" ht="18.75" customHeight="1" x14ac:dyDescent="0.35">
      <c r="A24" s="12">
        <f t="shared" si="3"/>
        <v>45372</v>
      </c>
      <c r="B24" s="15">
        <f t="shared" si="0"/>
        <v>45372</v>
      </c>
      <c r="C24" s="71">
        <f t="shared" si="2"/>
        <v>12</v>
      </c>
      <c r="D24" s="78"/>
      <c r="E24" s="78"/>
      <c r="F24" s="78"/>
      <c r="G24" s="78"/>
      <c r="H24" s="82"/>
      <c r="I24" s="66">
        <f t="shared" si="1"/>
        <v>45372</v>
      </c>
      <c r="J24" s="67" t="str">
        <f>IFERROR(VLOOKUP(I24,Start!$A$4:$C$18,2,0),"")</f>
        <v/>
      </c>
      <c r="K24" s="67" t="str">
        <f>IFERROR(VLOOKUP(I24,Start!$E$5:$G$6,2,0),"")</f>
        <v/>
      </c>
      <c r="L24" t="str">
        <f>IFERROR(VLOOKUP(I24,Start!$A$21:$C$25,2,0),"")</f>
        <v/>
      </c>
    </row>
    <row r="25" spans="1:12" ht="18.75" customHeight="1" x14ac:dyDescent="0.35">
      <c r="A25" s="12">
        <f t="shared" si="3"/>
        <v>45373</v>
      </c>
      <c r="B25" s="15">
        <f t="shared" si="0"/>
        <v>45373</v>
      </c>
      <c r="C25" s="71">
        <f t="shared" si="2"/>
        <v>12</v>
      </c>
      <c r="D25" s="77"/>
      <c r="E25" s="77"/>
      <c r="F25" s="77"/>
      <c r="G25" s="77"/>
      <c r="H25" s="81"/>
      <c r="I25" s="66">
        <f t="shared" si="1"/>
        <v>45373</v>
      </c>
      <c r="J25" s="67" t="str">
        <f>IFERROR(VLOOKUP(I25,Start!$A$4:$C$18,2,0),"")</f>
        <v/>
      </c>
      <c r="K25" s="67" t="str">
        <f>IFERROR(VLOOKUP(I25,Start!$E$5:$G$6,2,0),"")</f>
        <v/>
      </c>
      <c r="L25" t="str">
        <f>IFERROR(VLOOKUP(I25,Start!$A$21:$C$25,2,0),"")</f>
        <v/>
      </c>
    </row>
    <row r="26" spans="1:12" ht="18.75" customHeight="1" x14ac:dyDescent="0.35">
      <c r="A26" s="12">
        <f t="shared" si="3"/>
        <v>45374</v>
      </c>
      <c r="B26" s="15">
        <f t="shared" si="0"/>
        <v>45374</v>
      </c>
      <c r="C26" s="71">
        <f t="shared" si="2"/>
        <v>12</v>
      </c>
      <c r="D26" s="78"/>
      <c r="E26" s="78"/>
      <c r="F26" s="78"/>
      <c r="G26" s="78"/>
      <c r="H26" s="82"/>
      <c r="I26" s="66">
        <f t="shared" si="1"/>
        <v>45374</v>
      </c>
      <c r="J26" s="67" t="str">
        <f>IFERROR(VLOOKUP(I26,Start!$A$4:$C$18,2,0),"")</f>
        <v/>
      </c>
      <c r="K26" s="67" t="str">
        <f>IFERROR(VLOOKUP(I26,Start!$E$5:$G$6,2,0),"")</f>
        <v/>
      </c>
      <c r="L26" t="str">
        <f>IFERROR(VLOOKUP(I26,Start!$A$21:$C$25,2,0),"")</f>
        <v/>
      </c>
    </row>
    <row r="27" spans="1:12" ht="18.75" customHeight="1" x14ac:dyDescent="0.35">
      <c r="A27" s="12">
        <f t="shared" si="3"/>
        <v>45375</v>
      </c>
      <c r="B27" s="15">
        <f t="shared" si="0"/>
        <v>45375</v>
      </c>
      <c r="C27" s="71">
        <f t="shared" si="2"/>
        <v>12</v>
      </c>
      <c r="D27" s="77"/>
      <c r="E27" s="77"/>
      <c r="F27" s="77"/>
      <c r="G27" s="77"/>
      <c r="H27" s="81"/>
      <c r="I27" s="66">
        <f t="shared" si="1"/>
        <v>45375</v>
      </c>
      <c r="J27" s="67" t="str">
        <f>IFERROR(VLOOKUP(I27,Start!$A$4:$C$18,2,0),"")</f>
        <v/>
      </c>
      <c r="K27" s="67" t="str">
        <f>IFERROR(VLOOKUP(I27,Start!$E$5:$G$6,2,0),"")</f>
        <v/>
      </c>
      <c r="L27" t="str">
        <f>IFERROR(VLOOKUP(I27,Start!$A$21:$C$25,2,0),"")</f>
        <v/>
      </c>
    </row>
    <row r="28" spans="1:12" ht="18.75" customHeight="1" x14ac:dyDescent="0.35">
      <c r="A28" s="12">
        <f t="shared" si="3"/>
        <v>45376</v>
      </c>
      <c r="B28" s="15">
        <f t="shared" si="0"/>
        <v>45376</v>
      </c>
      <c r="C28" s="71">
        <f t="shared" si="2"/>
        <v>13</v>
      </c>
      <c r="D28" s="78"/>
      <c r="E28" s="78"/>
      <c r="F28" s="78"/>
      <c r="G28" s="78"/>
      <c r="H28" s="82"/>
      <c r="I28" s="66">
        <f t="shared" si="1"/>
        <v>45376</v>
      </c>
      <c r="J28" s="67" t="str">
        <f>IFERROR(VLOOKUP(I28,Start!$A$4:$C$18,2,0),"")</f>
        <v/>
      </c>
      <c r="K28" s="67" t="str">
        <f>IFERROR(VLOOKUP(I28,Start!$E$5:$G$6,2,0),"")</f>
        <v/>
      </c>
      <c r="L28" t="str">
        <f>IFERROR(VLOOKUP(I28,Start!$A$21:$C$25,2,0),"")</f>
        <v/>
      </c>
    </row>
    <row r="29" spans="1:12" ht="18.75" customHeight="1" x14ac:dyDescent="0.35">
      <c r="A29" s="12">
        <f t="shared" si="3"/>
        <v>45377</v>
      </c>
      <c r="B29" s="15">
        <f t="shared" si="0"/>
        <v>45377</v>
      </c>
      <c r="C29" s="71">
        <f t="shared" si="2"/>
        <v>13</v>
      </c>
      <c r="D29" s="77"/>
      <c r="E29" s="77"/>
      <c r="F29" s="77"/>
      <c r="G29" s="77"/>
      <c r="H29" s="81"/>
      <c r="I29" s="66">
        <f t="shared" si="1"/>
        <v>45377</v>
      </c>
      <c r="J29" s="67" t="str">
        <f>IFERROR(VLOOKUP(I29,Start!$A$4:$C$18,2,0),"")</f>
        <v/>
      </c>
      <c r="K29" s="67" t="str">
        <f>IFERROR(VLOOKUP(I29,Start!$E$5:$G$6,2,0),"")</f>
        <v/>
      </c>
      <c r="L29" t="str">
        <f>IFERROR(VLOOKUP(I29,Start!$A$21:$C$25,2,0),"")</f>
        <v/>
      </c>
    </row>
    <row r="30" spans="1:12" ht="18.75" customHeight="1" x14ac:dyDescent="0.35">
      <c r="A30" s="12">
        <f t="shared" si="3"/>
        <v>45378</v>
      </c>
      <c r="B30" s="15">
        <f t="shared" si="0"/>
        <v>45378</v>
      </c>
      <c r="C30" s="71">
        <f t="shared" si="2"/>
        <v>13</v>
      </c>
      <c r="D30" s="78"/>
      <c r="E30" s="78"/>
      <c r="F30" s="78"/>
      <c r="G30" s="78"/>
      <c r="H30" s="82"/>
      <c r="I30" s="66">
        <f t="shared" si="1"/>
        <v>45378</v>
      </c>
      <c r="J30" s="67" t="str">
        <f>IFERROR(VLOOKUP(I30,Start!$A$4:$C$18,2,0),"")</f>
        <v/>
      </c>
      <c r="K30" s="67" t="str">
        <f>IFERROR(VLOOKUP(I30,Start!$E$5:$G$6,2,0),"")</f>
        <v/>
      </c>
      <c r="L30" t="str">
        <f>IFERROR(VLOOKUP(I30,Start!$A$21:$C$25,2,0),"")</f>
        <v/>
      </c>
    </row>
    <row r="31" spans="1:12" ht="18.75" customHeight="1" x14ac:dyDescent="0.35">
      <c r="A31" s="12">
        <f t="shared" si="3"/>
        <v>45379</v>
      </c>
      <c r="B31" s="15">
        <f t="shared" si="0"/>
        <v>45379</v>
      </c>
      <c r="C31" s="71">
        <f t="shared" si="2"/>
        <v>13</v>
      </c>
      <c r="D31" s="77"/>
      <c r="E31" s="77"/>
      <c r="F31" s="77"/>
      <c r="G31" s="77"/>
      <c r="H31" s="81"/>
      <c r="I31" s="66">
        <f t="shared" si="1"/>
        <v>45379</v>
      </c>
      <c r="J31" s="67" t="str">
        <f>IFERROR(VLOOKUP(I31,Start!$A$4:$C$18,2,0),"")</f>
        <v/>
      </c>
      <c r="K31" s="67" t="str">
        <f>IFERROR(VLOOKUP(I31,Start!$E$5:$G$6,2,0),"")</f>
        <v/>
      </c>
      <c r="L31" t="str">
        <f>IFERROR(VLOOKUP(I31,Start!$A$21:$C$25,2,0),"")</f>
        <v/>
      </c>
    </row>
    <row r="32" spans="1:12" ht="18.75" customHeight="1" x14ac:dyDescent="0.35">
      <c r="A32" s="12">
        <f t="shared" si="3"/>
        <v>45380</v>
      </c>
      <c r="B32" s="15">
        <f t="shared" si="0"/>
        <v>45380</v>
      </c>
      <c r="C32" s="71">
        <f>IF(A32="","",WEEKNUM(A32,21))</f>
        <v>13</v>
      </c>
      <c r="D32" s="78"/>
      <c r="E32" s="78"/>
      <c r="F32" s="78"/>
      <c r="G32" s="78"/>
      <c r="H32" s="82"/>
      <c r="I32" s="66">
        <f t="shared" si="1"/>
        <v>45380</v>
      </c>
      <c r="J32" s="67" t="str">
        <f>IFERROR(VLOOKUP(I32,Start!$A$4:$C$18,2,0),"")</f>
        <v>Karfreitag</v>
      </c>
      <c r="K32" s="67" t="str">
        <f>IFERROR(VLOOKUP(I32,Start!$E$5:$G$6,2,0),"")</f>
        <v/>
      </c>
      <c r="L32" t="str">
        <f>IFERROR(VLOOKUP(I32,Start!$A$21:$C$25,2,0),"")</f>
        <v/>
      </c>
    </row>
    <row r="33" spans="1:12" ht="18.75" customHeight="1" x14ac:dyDescent="0.35">
      <c r="A33" s="12">
        <f t="shared" si="3"/>
        <v>45381</v>
      </c>
      <c r="B33" s="15">
        <f t="shared" si="0"/>
        <v>45381</v>
      </c>
      <c r="C33" s="71">
        <f t="shared" ref="C33:C34" si="4">IF(A33="","",WEEKNUM(A33,21))</f>
        <v>13</v>
      </c>
      <c r="D33" s="78"/>
      <c r="E33" s="78"/>
      <c r="F33" s="78"/>
      <c r="G33" s="78"/>
      <c r="H33" s="82"/>
      <c r="I33" s="66">
        <f t="shared" si="1"/>
        <v>45381</v>
      </c>
      <c r="J33" s="67" t="str">
        <f>IFERROR(VLOOKUP(I33,Start!$A$4:$C$18,2,0),"")</f>
        <v/>
      </c>
      <c r="K33" s="67" t="str">
        <f>IFERROR(VLOOKUP(I33,Start!$E$5:$G$6,2,0),"")</f>
        <v/>
      </c>
      <c r="L33" t="str">
        <f>IFERROR(VLOOKUP(I33,Start!$A$21:$C$25,2,0),"")</f>
        <v/>
      </c>
    </row>
    <row r="34" spans="1:12" ht="18.75" customHeight="1" thickBot="1" x14ac:dyDescent="0.4">
      <c r="A34" s="13">
        <f t="shared" si="3"/>
        <v>45382</v>
      </c>
      <c r="B34" s="16">
        <f t="shared" si="0"/>
        <v>45382</v>
      </c>
      <c r="C34" s="72">
        <f t="shared" si="4"/>
        <v>13</v>
      </c>
      <c r="D34" s="79"/>
      <c r="E34" s="79"/>
      <c r="F34" s="79"/>
      <c r="G34" s="79"/>
      <c r="H34" s="83"/>
      <c r="I34" s="66">
        <f t="shared" si="1"/>
        <v>45382</v>
      </c>
      <c r="J34" s="67" t="str">
        <f>IFERROR(VLOOKUP(I34,Start!$A$4:$C$18,2,0),"")</f>
        <v>Ostersonntag</v>
      </c>
      <c r="K34" s="67" t="str">
        <f>IFERROR(VLOOKUP(I34,Start!$E$5:$G$6,2,0),"")</f>
        <v/>
      </c>
      <c r="L34" t="str">
        <f>IFERROR(VLOOKUP(I34,Start!$A$21:$C$25,2,0),"")</f>
        <v/>
      </c>
    </row>
    <row r="35" spans="1:12" ht="15" thickTop="1" x14ac:dyDescent="0.35">
      <c r="C35" s="60"/>
      <c r="D35" s="10"/>
      <c r="E35" s="10"/>
      <c r="F35" s="10"/>
      <c r="G35" s="10"/>
      <c r="H35" s="10"/>
    </row>
    <row r="36" spans="1:12" x14ac:dyDescent="0.35">
      <c r="C36" s="60"/>
    </row>
    <row r="72" spans="1:1" x14ac:dyDescent="0.35">
      <c r="A72" s="14"/>
    </row>
    <row r="73" spans="1:1" x14ac:dyDescent="0.35">
      <c r="A73" s="14"/>
    </row>
    <row r="74" spans="1:1" x14ac:dyDescent="0.35">
      <c r="A74" s="14"/>
    </row>
    <row r="75" spans="1:1" x14ac:dyDescent="0.35">
      <c r="A75" s="14"/>
    </row>
    <row r="76" spans="1:1" x14ac:dyDescent="0.35">
      <c r="A76" s="14"/>
    </row>
  </sheetData>
  <sheetProtection selectLockedCells="1"/>
  <conditionalFormatting sqref="D4:H4">
    <cfRule type="expression" dxfId="279" priority="3">
      <formula>WEEKDAY($B4,2)&gt;5</formula>
    </cfRule>
  </conditionalFormatting>
  <conditionalFormatting sqref="D5:H34">
    <cfRule type="expression" dxfId="277" priority="14">
      <formula>WEEKDAY($B5,2)&gt;5</formula>
    </cfRule>
  </conditionalFormatting>
  <conditionalFormatting sqref="A5:A34">
    <cfRule type="expression" dxfId="275" priority="13">
      <formula>WEEKDAY($B5,2)&gt;5</formula>
    </cfRule>
  </conditionalFormatting>
  <conditionalFormatting sqref="B5:C34">
    <cfRule type="expression" dxfId="273" priority="12">
      <formula>WEEKDAY($B5,2)&gt;5</formula>
    </cfRule>
  </conditionalFormatting>
  <conditionalFormatting sqref="C4:H4">
    <cfRule type="expression" dxfId="271" priority="11">
      <formula>WEEKDAY($B4,2)&gt;5</formula>
    </cfRule>
  </conditionalFormatting>
  <conditionalFormatting sqref="A4">
    <cfRule type="expression" dxfId="269" priority="10">
      <formula>WEEKDAY($B4,2)&gt;5</formula>
    </cfRule>
  </conditionalFormatting>
  <conditionalFormatting sqref="B4">
    <cfRule type="expression" dxfId="267" priority="9">
      <formula>WEEKDAY($B4,2)&gt;5</formula>
    </cfRule>
  </conditionalFormatting>
  <conditionalFormatting sqref="D4:H34">
    <cfRule type="cellIs" dxfId="265" priority="4" operator="equal">
      <formula>"g"</formula>
    </cfRule>
    <cfRule type="cellIs" dxfId="264" priority="6" operator="equal">
      <formula>"m"</formula>
    </cfRule>
    <cfRule type="cellIs" dxfId="263" priority="7" operator="equal">
      <formula>"U"</formula>
    </cfRule>
  </conditionalFormatting>
  <conditionalFormatting sqref="E1:E2">
    <cfRule type="cellIs" dxfId="259" priority="5" operator="equal">
      <formula>0</formula>
    </cfRule>
  </conditionalFormatting>
  <conditionalFormatting sqref="A4">
    <cfRule type="expression" dxfId="255" priority="2">
      <formula>WEEKDAY($B4,2)&gt;5</formula>
    </cfRule>
  </conditionalFormatting>
  <conditionalFormatting sqref="B4:C4">
    <cfRule type="expression" dxfId="253" priority="1">
      <formula>WEEKDAY($B4,2)&gt;5</formula>
    </cfRule>
  </conditionalFormatting>
  <pageMargins left="0.11811023622047245" right="0.11811023622047245" top="0.74803149606299213" bottom="0.74803149606299213" header="0.31496062992125984" footer="0.31496062992125984"/>
  <pageSetup paperSize="9" scale="95" orientation="landscape" r:id="rId1"/>
  <headerFooter>
    <oddHeader>&amp;L&amp;"Calibri"&amp;10&amp;K000000Confidential&amp;1#_x000D_&amp;"Calibri"&amp;11&amp;K000000&amp;D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A1DF8107-6409-4F9C-BE49-640DA7691648}">
            <xm:f>NOT(ISERROR(VLOOKUP($A4,Start!$C$4:$C$18,1,FALSE)))</xm:f>
            <x14:dxf>
              <fill>
                <patternFill>
                  <bgColor rgb="FFFF0000"/>
                </patternFill>
              </fill>
            </x14:dxf>
          </x14:cfRule>
          <xm:sqref>A4:H34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48BF15AEFCF942BF932F6DAAF2CFD9" ma:contentTypeVersion="12" ma:contentTypeDescription="Ein neues Dokument erstellen." ma:contentTypeScope="" ma:versionID="b0c713dd70d5833ae0da1924862d49f3">
  <xsd:schema xmlns:xsd="http://www.w3.org/2001/XMLSchema" xmlns:xs="http://www.w3.org/2001/XMLSchema" xmlns:p="http://schemas.microsoft.com/office/2006/metadata/properties" xmlns:ns2="a1b12ef4-34d2-4cbe-b561-24bca239e160" xmlns:ns3="609bd256-0267-4580-861b-f670e9740c75" targetNamespace="http://schemas.microsoft.com/office/2006/metadata/properties" ma:root="true" ma:fieldsID="f118291324b4c0f9f4ed8c556b55f31e" ns2:_="" ns3:_="">
    <xsd:import namespace="a1b12ef4-34d2-4cbe-b561-24bca239e160"/>
    <xsd:import namespace="609bd256-0267-4580-861b-f670e9740c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Datum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12ef4-34d2-4cbe-b561-24bca239e1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atum" ma:index="12" nillable="true" ma:displayName="Datum" ma:format="DateOnly" ma:internalName="Datum">
      <xsd:simpleType>
        <xsd:restriction base="dms:DateTim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9bd256-0267-4580-861b-f670e9740c7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a1b12ef4-34d2-4cbe-b561-24bca239e160" xsi:nil="true"/>
  </documentManagement>
</p:properties>
</file>

<file path=customXml/itemProps1.xml><?xml version="1.0" encoding="utf-8"?>
<ds:datastoreItem xmlns:ds="http://schemas.openxmlformats.org/officeDocument/2006/customXml" ds:itemID="{B10B6CC3-E1CA-4F64-B8CC-23ADEF228F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A8107B-DF36-4174-9FB0-E32B534A3D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12ef4-34d2-4cbe-b561-24bca239e160"/>
    <ds:schemaRef ds:uri="609bd256-0267-4580-861b-f670e9740c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ED71CA-1AAC-4D8B-A8DE-D9C90DAB6AB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609bd256-0267-4580-861b-f670e9740c75"/>
    <ds:schemaRef ds:uri="http://purl.org/dc/elements/1.1/"/>
    <ds:schemaRef ds:uri="a1b12ef4-34d2-4cbe-b561-24bca239e16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5</vt:i4>
      </vt:variant>
    </vt:vector>
  </HeadingPairs>
  <TitlesOfParts>
    <vt:vector size="25" baseType="lpstr">
      <vt:lpstr>Ivanov</vt:lpstr>
      <vt:lpstr>Jahnke</vt:lpstr>
      <vt:lpstr>Krausse</vt:lpstr>
      <vt:lpstr>Schmidt</vt:lpstr>
      <vt:lpstr>Thurau</vt:lpstr>
      <vt:lpstr>Start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kum. Statistik</vt:lpstr>
      <vt:lpstr>Ablage Archiv Wöchentlich</vt:lpstr>
      <vt:lpstr>April!Druckbereich</vt:lpstr>
      <vt:lpstr>Juli!Druckbereich</vt:lpstr>
      <vt:lpstr>Juni!Druckbereich</vt:lpstr>
      <vt:lpstr>Mai!Druckbereich</vt:lpstr>
      <vt:lpstr>März!Druckbereich</vt:lpstr>
    </vt:vector>
  </TitlesOfParts>
  <Manager/>
  <Company>Santander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ISKREN IVANOV</dc:creator>
  <cp:keywords/>
  <dc:description/>
  <cp:lastModifiedBy>Schmidt, Christian</cp:lastModifiedBy>
  <cp:revision/>
  <dcterms:created xsi:type="dcterms:W3CDTF">2013-12-23T08:42:44Z</dcterms:created>
  <dcterms:modified xsi:type="dcterms:W3CDTF">2022-05-18T12:29:37Z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0x0101004A48BF15AEFCF942BF932F6DAAF2CFD9</vt:lpwstr>
  </property>
  <property fmtid="{D5CDD505-2E9C-101B-9397-08002B2CF9AE}" pid="3" name="MSIP_Label_3c41c091-3cbc-4dba-8b59-ce62f19500db_Enabled">
    <vt:lpwstr>true</vt:lpwstr>
  </property>
  <property fmtid="{D5CDD505-2E9C-101B-9397-08002B2CF9AE}" pid="4" name="MSIP_Label_3c41c091-3cbc-4dba-8b59-ce62f19500db_SetDate">
    <vt:lpwstr>2022-05-18T12:29:37Z</vt:lpwstr>
  </property>
  <property fmtid="{D5CDD505-2E9C-101B-9397-08002B2CF9AE}" pid="5" name="MSIP_Label_3c41c091-3cbc-4dba-8b59-ce62f19500db_Method">
    <vt:lpwstr>Privileged</vt:lpwstr>
  </property>
  <property fmtid="{D5CDD505-2E9C-101B-9397-08002B2CF9AE}" pid="6" name="MSIP_Label_3c41c091-3cbc-4dba-8b59-ce62f19500db_Name">
    <vt:lpwstr>Confidential_0_1</vt:lpwstr>
  </property>
  <property fmtid="{D5CDD505-2E9C-101B-9397-08002B2CF9AE}" pid="7" name="MSIP_Label_3c41c091-3cbc-4dba-8b59-ce62f19500db_SiteId">
    <vt:lpwstr>35595a02-4d6d-44ac-99e1-f9ab4cd872db</vt:lpwstr>
  </property>
  <property fmtid="{D5CDD505-2E9C-101B-9397-08002B2CF9AE}" pid="8" name="MSIP_Label_3c41c091-3cbc-4dba-8b59-ce62f19500db_ActionId">
    <vt:lpwstr>b3343af8-a29d-4ac1-a40f-db9a249c6a6f</vt:lpwstr>
  </property>
  <property fmtid="{D5CDD505-2E9C-101B-9397-08002B2CF9AE}" pid="9" name="MSIP_Label_3c41c091-3cbc-4dba-8b59-ce62f19500db_ContentBits">
    <vt:lpwstr>1</vt:lpwstr>
  </property>
</Properties>
</file>